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_ROZPOCTY_6_8_2025\5_MM_(2020-2025)\((M22)_MVE Pořešín_04_07_2025\4_MVE_Pořešín_11_11_2025 (oprava PS 01_2)\"/>
    </mc:Choice>
  </mc:AlternateContent>
  <bookViews>
    <workbookView xWindow="0" yWindow="0" windowWidth="0" windowHeight="0"/>
  </bookViews>
  <sheets>
    <sheet name="Rekapitulace stavby" sheetId="1" r:id="rId1"/>
    <sheet name="PS 01 - Zařízení strojovny" sheetId="2" r:id="rId2"/>
    <sheet name="PS 02 - Zařízení vtoku" sheetId="3" r:id="rId3"/>
    <sheet name="PS 03 - Elektrotechnologi..." sheetId="4" r:id="rId4"/>
    <sheet name="SO 01.1 - Vtok" sheetId="5" r:id="rId5"/>
    <sheet name="SO 01.2 - Strojovna MVE" sheetId="6" r:id="rId6"/>
    <sheet name="SO 01.3 - Výtok" sheetId="7" r:id="rId7"/>
    <sheet name="SO 11 - Kabelová přípojka..." sheetId="8" r:id="rId8"/>
    <sheet name="VON - Vedlejší a ostatní ..." sheetId="9" r:id="rId9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'PS 01 - Zařízení strojovny'!$C$133:$K$197</definedName>
    <definedName name="_xlnm.Print_Area" localSheetId="1">'PS 01 - Zařízení strojovny'!$C$4:$J$76,'PS 01 - Zařízení strojovny'!$C$82:$J$115,'PS 01 - Zařízení strojovny'!$C$121:$K$197</definedName>
    <definedName name="_xlnm.Print_Titles" localSheetId="1">'PS 01 - Zařízení strojovny'!$133:$133</definedName>
    <definedName name="_xlnm._FilterDatabase" localSheetId="2" hidden="1">'PS 02 - Zařízení vtoku'!$C$123:$K$146</definedName>
    <definedName name="_xlnm.Print_Area" localSheetId="2">'PS 02 - Zařízení vtoku'!$C$4:$J$76,'PS 02 - Zařízení vtoku'!$C$82:$J$105,'PS 02 - Zařízení vtoku'!$C$111:$K$146</definedName>
    <definedName name="_xlnm.Print_Titles" localSheetId="2">'PS 02 - Zařízení vtoku'!$123:$123</definedName>
    <definedName name="_xlnm._FilterDatabase" localSheetId="3" hidden="1">'PS 03 - Elektrotechnologi...'!$C$126:$K$555</definedName>
    <definedName name="_xlnm.Print_Area" localSheetId="3">'PS 03 - Elektrotechnologi...'!$C$4:$J$76,'PS 03 - Elektrotechnologi...'!$C$82:$J$108,'PS 03 - Elektrotechnologi...'!$C$114:$K$555</definedName>
    <definedName name="_xlnm.Print_Titles" localSheetId="3">'PS 03 - Elektrotechnologi...'!$126:$126</definedName>
    <definedName name="_xlnm._FilterDatabase" localSheetId="4" hidden="1">'SO 01.1 - Vtok'!$C$134:$K$566</definedName>
    <definedName name="_xlnm.Print_Area" localSheetId="4">'SO 01.1 - Vtok'!$C$4:$J$76,'SO 01.1 - Vtok'!$C$82:$J$114,'SO 01.1 - Vtok'!$C$120:$K$566</definedName>
    <definedName name="_xlnm.Print_Titles" localSheetId="4">'SO 01.1 - Vtok'!$134:$134</definedName>
    <definedName name="_xlnm._FilterDatabase" localSheetId="5" hidden="1">'SO 01.2 - Strojovna MVE'!$C$143:$K$843</definedName>
    <definedName name="_xlnm.Print_Area" localSheetId="5">'SO 01.2 - Strojovna MVE'!$C$4:$J$76,'SO 01.2 - Strojovna MVE'!$C$82:$J$123,'SO 01.2 - Strojovna MVE'!$C$129:$K$843</definedName>
    <definedName name="_xlnm.Print_Titles" localSheetId="5">'SO 01.2 - Strojovna MVE'!$143:$143</definedName>
    <definedName name="_xlnm._FilterDatabase" localSheetId="6" hidden="1">'SO 01.3 - Výtok'!$C$131:$K$382</definedName>
    <definedName name="_xlnm.Print_Area" localSheetId="6">'SO 01.3 - Výtok'!$C$4:$J$76,'SO 01.3 - Výtok'!$C$82:$J$111,'SO 01.3 - Výtok'!$C$117:$K$382</definedName>
    <definedName name="_xlnm.Print_Titles" localSheetId="6">'SO 01.3 - Výtok'!$131:$131</definedName>
    <definedName name="_xlnm._FilterDatabase" localSheetId="7" hidden="1">'SO 11 - Kabelová přípojka...'!$C$116:$K$122</definedName>
    <definedName name="_xlnm.Print_Area" localSheetId="7">'SO 11 - Kabelová přípojka...'!$C$4:$J$76,'SO 11 - Kabelová přípojka...'!$C$82:$J$98,'SO 11 - Kabelová přípojka...'!$C$104:$K$122</definedName>
    <definedName name="_xlnm.Print_Titles" localSheetId="7">'SO 11 - Kabelová přípojka...'!$116:$116</definedName>
    <definedName name="_xlnm._FilterDatabase" localSheetId="8" hidden="1">'VON - Vedlejší a ostatní ...'!$C$120:$K$136</definedName>
    <definedName name="_xlnm.Print_Area" localSheetId="8">'VON - Vedlejší a ostatní ...'!$C$4:$J$76,'VON - Vedlejší a ostatní ...'!$C$82:$J$102,'VON - Vedlejší a ostatní ...'!$C$108:$K$136</definedName>
    <definedName name="_xlnm.Print_Titles" localSheetId="8">'VON - Vedlejší a ostatní ...'!$120:$120</definedName>
  </definedNames>
  <calcPr/>
</workbook>
</file>

<file path=xl/calcChain.xml><?xml version="1.0" encoding="utf-8"?>
<calcChain xmlns="http://schemas.openxmlformats.org/spreadsheetml/2006/main">
  <c i="9" l="1" r="J37"/>
  <c r="J36"/>
  <c i="1" r="AY103"/>
  <c i="9" r="J35"/>
  <c i="1" r="AX103"/>
  <c i="9"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T128"/>
  <c r="R129"/>
  <c r="R128"/>
  <c r="P129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92"/>
  <c r="J23"/>
  <c r="J18"/>
  <c r="E18"/>
  <c r="F118"/>
  <c r="J17"/>
  <c r="J12"/>
  <c r="J115"/>
  <c r="E7"/>
  <c r="E111"/>
  <c i="8" r="J37"/>
  <c r="J36"/>
  <c i="1" r="AY102"/>
  <c i="8" r="J35"/>
  <c i="1" r="AX102"/>
  <c i="8" r="BI121"/>
  <c r="BH121"/>
  <c r="BG121"/>
  <c r="BF121"/>
  <c r="T121"/>
  <c r="R121"/>
  <c r="P121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114"/>
  <c r="J23"/>
  <c r="J18"/>
  <c r="E18"/>
  <c r="F114"/>
  <c r="J17"/>
  <c r="J12"/>
  <c r="J89"/>
  <c r="E7"/>
  <c r="E107"/>
  <c i="7" r="J39"/>
  <c r="J38"/>
  <c i="1" r="AY101"/>
  <c i="7" r="J37"/>
  <c i="1" r="AX101"/>
  <c i="7" r="BI379"/>
  <c r="BH379"/>
  <c r="BG379"/>
  <c r="BF379"/>
  <c r="T379"/>
  <c r="T378"/>
  <c r="R379"/>
  <c r="R378"/>
  <c r="P379"/>
  <c r="P378"/>
  <c r="BI375"/>
  <c r="BH375"/>
  <c r="BG375"/>
  <c r="BF375"/>
  <c r="T375"/>
  <c r="R375"/>
  <c r="P375"/>
  <c r="BI369"/>
  <c r="BH369"/>
  <c r="BG369"/>
  <c r="BF369"/>
  <c r="T369"/>
  <c r="R369"/>
  <c r="P369"/>
  <c r="BI364"/>
  <c r="BH364"/>
  <c r="BG364"/>
  <c r="BF364"/>
  <c r="T364"/>
  <c r="R364"/>
  <c r="P364"/>
  <c r="BI358"/>
  <c r="BH358"/>
  <c r="BG358"/>
  <c r="BF358"/>
  <c r="T358"/>
  <c r="R358"/>
  <c r="P358"/>
  <c r="BI353"/>
  <c r="BH353"/>
  <c r="BG353"/>
  <c r="BF353"/>
  <c r="T353"/>
  <c r="T352"/>
  <c r="R353"/>
  <c r="R352"/>
  <c r="P353"/>
  <c r="P352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5"/>
  <c r="BH335"/>
  <c r="BG335"/>
  <c r="BF335"/>
  <c r="T335"/>
  <c r="R335"/>
  <c r="P335"/>
  <c r="BI329"/>
  <c r="BH329"/>
  <c r="BG329"/>
  <c r="BF329"/>
  <c r="T329"/>
  <c r="R329"/>
  <c r="P329"/>
  <c r="BI323"/>
  <c r="BH323"/>
  <c r="BG323"/>
  <c r="BF323"/>
  <c r="T323"/>
  <c r="R323"/>
  <c r="P323"/>
  <c r="BI317"/>
  <c r="BH317"/>
  <c r="BG317"/>
  <c r="BF317"/>
  <c r="T317"/>
  <c r="R317"/>
  <c r="P317"/>
  <c r="BI311"/>
  <c r="BH311"/>
  <c r="BG311"/>
  <c r="BF311"/>
  <c r="T311"/>
  <c r="R311"/>
  <c r="P311"/>
  <c r="BI305"/>
  <c r="BH305"/>
  <c r="BG305"/>
  <c r="BF305"/>
  <c r="T305"/>
  <c r="R305"/>
  <c r="P305"/>
  <c r="BI300"/>
  <c r="BH300"/>
  <c r="BG300"/>
  <c r="BF300"/>
  <c r="T300"/>
  <c r="R300"/>
  <c r="P300"/>
  <c r="BI296"/>
  <c r="BH296"/>
  <c r="BG296"/>
  <c r="BF296"/>
  <c r="T296"/>
  <c r="R296"/>
  <c r="P296"/>
  <c r="BI289"/>
  <c r="BH289"/>
  <c r="BG289"/>
  <c r="BF289"/>
  <c r="T289"/>
  <c r="T288"/>
  <c r="R289"/>
  <c r="R288"/>
  <c r="P289"/>
  <c r="P288"/>
  <c r="BI285"/>
  <c r="BH285"/>
  <c r="BG285"/>
  <c r="BF285"/>
  <c r="T285"/>
  <c r="R285"/>
  <c r="P285"/>
  <c r="BI279"/>
  <c r="BH279"/>
  <c r="BG279"/>
  <c r="BF279"/>
  <c r="T279"/>
  <c r="R279"/>
  <c r="P279"/>
  <c r="BI268"/>
  <c r="BH268"/>
  <c r="BG268"/>
  <c r="BF268"/>
  <c r="T268"/>
  <c r="R268"/>
  <c r="P268"/>
  <c r="BI258"/>
  <c r="BH258"/>
  <c r="BG258"/>
  <c r="BF258"/>
  <c r="T258"/>
  <c r="R258"/>
  <c r="P258"/>
  <c r="BI255"/>
  <c r="BH255"/>
  <c r="BG255"/>
  <c r="BF255"/>
  <c r="T255"/>
  <c r="R255"/>
  <c r="P255"/>
  <c r="BI245"/>
  <c r="BH245"/>
  <c r="BG245"/>
  <c r="BF245"/>
  <c r="T245"/>
  <c r="R245"/>
  <c r="P245"/>
  <c r="BI240"/>
  <c r="BH240"/>
  <c r="BG240"/>
  <c r="BF240"/>
  <c r="T240"/>
  <c r="R240"/>
  <c r="P240"/>
  <c r="BI227"/>
  <c r="BH227"/>
  <c r="BG227"/>
  <c r="BF227"/>
  <c r="T227"/>
  <c r="R227"/>
  <c r="P227"/>
  <c r="BI221"/>
  <c r="BH221"/>
  <c r="BG221"/>
  <c r="BF221"/>
  <c r="T221"/>
  <c r="R221"/>
  <c r="P221"/>
  <c r="BI215"/>
  <c r="BH215"/>
  <c r="BG215"/>
  <c r="BF215"/>
  <c r="T215"/>
  <c r="R215"/>
  <c r="P215"/>
  <c r="BI209"/>
  <c r="BH209"/>
  <c r="BG209"/>
  <c r="BF209"/>
  <c r="T209"/>
  <c r="R209"/>
  <c r="P209"/>
  <c r="BI204"/>
  <c r="BH204"/>
  <c r="BG204"/>
  <c r="BF204"/>
  <c r="T204"/>
  <c r="R204"/>
  <c r="P204"/>
  <c r="BI197"/>
  <c r="BH197"/>
  <c r="BG197"/>
  <c r="BF197"/>
  <c r="T197"/>
  <c r="R197"/>
  <c r="P197"/>
  <c r="BI192"/>
  <c r="BH192"/>
  <c r="BG192"/>
  <c r="BF192"/>
  <c r="T192"/>
  <c r="R192"/>
  <c r="P192"/>
  <c r="BI185"/>
  <c r="BH185"/>
  <c r="BG185"/>
  <c r="BF185"/>
  <c r="T185"/>
  <c r="R185"/>
  <c r="P185"/>
  <c r="BI177"/>
  <c r="BH177"/>
  <c r="BG177"/>
  <c r="BF177"/>
  <c r="T177"/>
  <c r="R177"/>
  <c r="P177"/>
  <c r="BI171"/>
  <c r="BH171"/>
  <c r="BG171"/>
  <c r="BF171"/>
  <c r="T171"/>
  <c r="R171"/>
  <c r="P171"/>
  <c r="BI165"/>
  <c r="BH165"/>
  <c r="BG165"/>
  <c r="BF165"/>
  <c r="T165"/>
  <c r="R165"/>
  <c r="P165"/>
  <c r="BI159"/>
  <c r="BH159"/>
  <c r="BG159"/>
  <c r="BF159"/>
  <c r="T159"/>
  <c r="R159"/>
  <c r="P159"/>
  <c r="BI153"/>
  <c r="BH153"/>
  <c r="BG153"/>
  <c r="BF153"/>
  <c r="T153"/>
  <c r="R153"/>
  <c r="P153"/>
  <c r="BI147"/>
  <c r="BH147"/>
  <c r="BG147"/>
  <c r="BF147"/>
  <c r="T147"/>
  <c r="R147"/>
  <c r="P147"/>
  <c r="BI141"/>
  <c r="BH141"/>
  <c r="BG141"/>
  <c r="BF141"/>
  <c r="T141"/>
  <c r="R141"/>
  <c r="P141"/>
  <c r="BI135"/>
  <c r="BH135"/>
  <c r="BG135"/>
  <c r="BF135"/>
  <c r="T135"/>
  <c r="R135"/>
  <c r="P135"/>
  <c r="J128"/>
  <c r="F128"/>
  <c r="F126"/>
  <c r="E124"/>
  <c r="J93"/>
  <c r="F93"/>
  <c r="F91"/>
  <c r="E89"/>
  <c r="J26"/>
  <c r="E26"/>
  <c r="J94"/>
  <c r="J25"/>
  <c r="J20"/>
  <c r="E20"/>
  <c r="F129"/>
  <c r="J19"/>
  <c r="J14"/>
  <c r="J91"/>
  <c r="E7"/>
  <c r="E120"/>
  <c i="6" r="J39"/>
  <c r="J38"/>
  <c i="1" r="AY100"/>
  <c i="6" r="J37"/>
  <c i="1" r="AX100"/>
  <c i="6" r="BI843"/>
  <c r="BH843"/>
  <c r="BG843"/>
  <c r="BF843"/>
  <c r="T843"/>
  <c r="R843"/>
  <c r="P843"/>
  <c r="BI842"/>
  <c r="BH842"/>
  <c r="BG842"/>
  <c r="BF842"/>
  <c r="T842"/>
  <c r="R842"/>
  <c r="P842"/>
  <c r="BI841"/>
  <c r="BH841"/>
  <c r="BG841"/>
  <c r="BF841"/>
  <c r="T841"/>
  <c r="R841"/>
  <c r="P841"/>
  <c r="BI839"/>
  <c r="BH839"/>
  <c r="BG839"/>
  <c r="BF839"/>
  <c r="T839"/>
  <c r="R839"/>
  <c r="P839"/>
  <c r="BI833"/>
  <c r="BH833"/>
  <c r="BG833"/>
  <c r="BF833"/>
  <c r="T833"/>
  <c r="R833"/>
  <c r="P833"/>
  <c r="BI829"/>
  <c r="BH829"/>
  <c r="BG829"/>
  <c r="BF829"/>
  <c r="T829"/>
  <c r="R829"/>
  <c r="P829"/>
  <c r="BI822"/>
  <c r="BH822"/>
  <c r="BG822"/>
  <c r="BF822"/>
  <c r="T822"/>
  <c r="R822"/>
  <c r="P822"/>
  <c r="BI817"/>
  <c r="BH817"/>
  <c r="BG817"/>
  <c r="BF817"/>
  <c r="T817"/>
  <c r="R817"/>
  <c r="P817"/>
  <c r="BI813"/>
  <c r="BH813"/>
  <c r="BG813"/>
  <c r="BF813"/>
  <c r="T813"/>
  <c r="R813"/>
  <c r="P813"/>
  <c r="BI808"/>
  <c r="BH808"/>
  <c r="BG808"/>
  <c r="BF808"/>
  <c r="T808"/>
  <c r="R808"/>
  <c r="P808"/>
  <c r="BI803"/>
  <c r="BH803"/>
  <c r="BG803"/>
  <c r="BF803"/>
  <c r="T803"/>
  <c r="R803"/>
  <c r="P803"/>
  <c r="BI798"/>
  <c r="BH798"/>
  <c r="BG798"/>
  <c r="BF798"/>
  <c r="T798"/>
  <c r="R798"/>
  <c r="P798"/>
  <c r="BI794"/>
  <c r="BH794"/>
  <c r="BG794"/>
  <c r="BF794"/>
  <c r="T794"/>
  <c r="R794"/>
  <c r="P794"/>
  <c r="BI790"/>
  <c r="BH790"/>
  <c r="BG790"/>
  <c r="BF790"/>
  <c r="T790"/>
  <c r="R790"/>
  <c r="P790"/>
  <c r="BI778"/>
  <c r="BH778"/>
  <c r="BG778"/>
  <c r="BF778"/>
  <c r="T778"/>
  <c r="R778"/>
  <c r="P778"/>
  <c r="BI773"/>
  <c r="BH773"/>
  <c r="BG773"/>
  <c r="BF773"/>
  <c r="T773"/>
  <c r="R773"/>
  <c r="P773"/>
  <c r="BI768"/>
  <c r="BH768"/>
  <c r="BG768"/>
  <c r="BF768"/>
  <c r="T768"/>
  <c r="R768"/>
  <c r="P768"/>
  <c r="BI763"/>
  <c r="BH763"/>
  <c r="BG763"/>
  <c r="BF763"/>
  <c r="T763"/>
  <c r="R763"/>
  <c r="P763"/>
  <c r="BI759"/>
  <c r="BH759"/>
  <c r="BG759"/>
  <c r="BF759"/>
  <c r="T759"/>
  <c r="R759"/>
  <c r="P759"/>
  <c r="BI758"/>
  <c r="BH758"/>
  <c r="BG758"/>
  <c r="BF758"/>
  <c r="T758"/>
  <c r="R758"/>
  <c r="P758"/>
  <c r="BI755"/>
  <c r="BH755"/>
  <c r="BG755"/>
  <c r="BF755"/>
  <c r="T755"/>
  <c r="R755"/>
  <c r="P755"/>
  <c r="BI753"/>
  <c r="BH753"/>
  <c r="BG753"/>
  <c r="BF753"/>
  <c r="T753"/>
  <c r="R753"/>
  <c r="P753"/>
  <c r="BI750"/>
  <c r="BH750"/>
  <c r="BG750"/>
  <c r="BF750"/>
  <c r="T750"/>
  <c r="R750"/>
  <c r="P750"/>
  <c r="BI746"/>
  <c r="BH746"/>
  <c r="BG746"/>
  <c r="BF746"/>
  <c r="T746"/>
  <c r="R746"/>
  <c r="P746"/>
  <c r="BI740"/>
  <c r="BH740"/>
  <c r="BG740"/>
  <c r="BF740"/>
  <c r="T740"/>
  <c r="R740"/>
  <c r="P740"/>
  <c r="BI738"/>
  <c r="BH738"/>
  <c r="BG738"/>
  <c r="BF738"/>
  <c r="T738"/>
  <c r="R738"/>
  <c r="P738"/>
  <c r="BI735"/>
  <c r="BH735"/>
  <c r="BG735"/>
  <c r="BF735"/>
  <c r="T735"/>
  <c r="R735"/>
  <c r="P735"/>
  <c r="BI734"/>
  <c r="BH734"/>
  <c r="BG734"/>
  <c r="BF734"/>
  <c r="T734"/>
  <c r="R734"/>
  <c r="P734"/>
  <c r="BI731"/>
  <c r="BH731"/>
  <c r="BG731"/>
  <c r="BF731"/>
  <c r="T731"/>
  <c r="R731"/>
  <c r="P731"/>
  <c r="BI727"/>
  <c r="BH727"/>
  <c r="BG727"/>
  <c r="BF727"/>
  <c r="T727"/>
  <c r="R727"/>
  <c r="P727"/>
  <c r="BI721"/>
  <c r="BH721"/>
  <c r="BG721"/>
  <c r="BF721"/>
  <c r="T721"/>
  <c r="R721"/>
  <c r="P721"/>
  <c r="BI717"/>
  <c r="BH717"/>
  <c r="BG717"/>
  <c r="BF717"/>
  <c r="T717"/>
  <c r="R717"/>
  <c r="P717"/>
  <c r="BI715"/>
  <c r="BH715"/>
  <c r="BG715"/>
  <c r="BF715"/>
  <c r="T715"/>
  <c r="R715"/>
  <c r="P715"/>
  <c r="BI711"/>
  <c r="BH711"/>
  <c r="BG711"/>
  <c r="BF711"/>
  <c r="T711"/>
  <c r="R711"/>
  <c r="P711"/>
  <c r="BI704"/>
  <c r="BH704"/>
  <c r="BG704"/>
  <c r="BF704"/>
  <c r="T704"/>
  <c r="R704"/>
  <c r="P704"/>
  <c r="BI698"/>
  <c r="BH698"/>
  <c r="BG698"/>
  <c r="BF698"/>
  <c r="T698"/>
  <c r="R698"/>
  <c r="P698"/>
  <c r="BI692"/>
  <c r="BH692"/>
  <c r="BG692"/>
  <c r="BF692"/>
  <c r="T692"/>
  <c r="R692"/>
  <c r="P692"/>
  <c r="BI686"/>
  <c r="BH686"/>
  <c r="BG686"/>
  <c r="BF686"/>
  <c r="T686"/>
  <c r="T685"/>
  <c r="R686"/>
  <c r="R685"/>
  <c r="P686"/>
  <c r="P685"/>
  <c r="BI682"/>
  <c r="BH682"/>
  <c r="BG682"/>
  <c r="BF682"/>
  <c r="T682"/>
  <c r="R682"/>
  <c r="P682"/>
  <c r="BI677"/>
  <c r="BH677"/>
  <c r="BG677"/>
  <c r="BF677"/>
  <c r="T677"/>
  <c r="R677"/>
  <c r="P677"/>
  <c r="BI672"/>
  <c r="BH672"/>
  <c r="BG672"/>
  <c r="BF672"/>
  <c r="T672"/>
  <c r="R672"/>
  <c r="P672"/>
  <c r="BI667"/>
  <c r="BH667"/>
  <c r="BG667"/>
  <c r="BF667"/>
  <c r="T667"/>
  <c r="R667"/>
  <c r="P667"/>
  <c r="BI662"/>
  <c r="BH662"/>
  <c r="BG662"/>
  <c r="BF662"/>
  <c r="T662"/>
  <c r="R662"/>
  <c r="P662"/>
  <c r="BI657"/>
  <c r="BH657"/>
  <c r="BG657"/>
  <c r="BF657"/>
  <c r="T657"/>
  <c r="R657"/>
  <c r="P657"/>
  <c r="BI652"/>
  <c r="BH652"/>
  <c r="BG652"/>
  <c r="BF652"/>
  <c r="T652"/>
  <c r="R652"/>
  <c r="P652"/>
  <c r="BI644"/>
  <c r="BH644"/>
  <c r="BG644"/>
  <c r="BF644"/>
  <c r="T644"/>
  <c r="R644"/>
  <c r="P644"/>
  <c r="BI639"/>
  <c r="BH639"/>
  <c r="BG639"/>
  <c r="BF639"/>
  <c r="T639"/>
  <c r="R639"/>
  <c r="P639"/>
  <c r="BI633"/>
  <c r="BH633"/>
  <c r="BG633"/>
  <c r="BF633"/>
  <c r="T633"/>
  <c r="R633"/>
  <c r="P633"/>
  <c r="BI628"/>
  <c r="BH628"/>
  <c r="BG628"/>
  <c r="BF628"/>
  <c r="T628"/>
  <c r="R628"/>
  <c r="P628"/>
  <c r="BI622"/>
  <c r="BH622"/>
  <c r="BG622"/>
  <c r="BF622"/>
  <c r="T622"/>
  <c r="R622"/>
  <c r="P622"/>
  <c r="BI614"/>
  <c r="BH614"/>
  <c r="BG614"/>
  <c r="BF614"/>
  <c r="T614"/>
  <c r="R614"/>
  <c r="P614"/>
  <c r="BI610"/>
  <c r="BH610"/>
  <c r="BG610"/>
  <c r="BF610"/>
  <c r="T610"/>
  <c r="R610"/>
  <c r="P610"/>
  <c r="BI608"/>
  <c r="BH608"/>
  <c r="BG608"/>
  <c r="BF608"/>
  <c r="T608"/>
  <c r="R608"/>
  <c r="P608"/>
  <c r="BI603"/>
  <c r="BH603"/>
  <c r="BG603"/>
  <c r="BF603"/>
  <c r="T603"/>
  <c r="R603"/>
  <c r="P603"/>
  <c r="BI599"/>
  <c r="BH599"/>
  <c r="BG599"/>
  <c r="BF599"/>
  <c r="T599"/>
  <c r="T585"/>
  <c r="R599"/>
  <c r="R585"/>
  <c r="P599"/>
  <c r="P585"/>
  <c r="BI592"/>
  <c r="BH592"/>
  <c r="BG592"/>
  <c r="BF592"/>
  <c r="T592"/>
  <c r="R592"/>
  <c r="P592"/>
  <c r="BI590"/>
  <c r="BH590"/>
  <c r="BG590"/>
  <c r="BF590"/>
  <c r="T590"/>
  <c r="R590"/>
  <c r="P590"/>
  <c r="BI586"/>
  <c r="BH586"/>
  <c r="BG586"/>
  <c r="BF586"/>
  <c r="T586"/>
  <c r="R586"/>
  <c r="P586"/>
  <c r="BI581"/>
  <c r="BH581"/>
  <c r="BG581"/>
  <c r="BF581"/>
  <c r="T581"/>
  <c r="T580"/>
  <c r="R581"/>
  <c r="R580"/>
  <c r="P581"/>
  <c r="P580"/>
  <c r="BI575"/>
  <c r="BH575"/>
  <c r="BG575"/>
  <c r="BF575"/>
  <c r="T575"/>
  <c r="R575"/>
  <c r="P575"/>
  <c r="BI566"/>
  <c r="BH566"/>
  <c r="BG566"/>
  <c r="BF566"/>
  <c r="T566"/>
  <c r="R566"/>
  <c r="P566"/>
  <c r="BI560"/>
  <c r="BH560"/>
  <c r="BG560"/>
  <c r="BF560"/>
  <c r="T560"/>
  <c r="R560"/>
  <c r="P560"/>
  <c r="BI554"/>
  <c r="BH554"/>
  <c r="BG554"/>
  <c r="BF554"/>
  <c r="T554"/>
  <c r="R554"/>
  <c r="P554"/>
  <c r="BI549"/>
  <c r="BH549"/>
  <c r="BG549"/>
  <c r="BF549"/>
  <c r="T549"/>
  <c r="R549"/>
  <c r="P549"/>
  <c r="BI542"/>
  <c r="BH542"/>
  <c r="BG542"/>
  <c r="BF542"/>
  <c r="T542"/>
  <c r="R542"/>
  <c r="P542"/>
  <c r="BI536"/>
  <c r="BH536"/>
  <c r="BG536"/>
  <c r="BF536"/>
  <c r="T536"/>
  <c r="R536"/>
  <c r="P536"/>
  <c r="BI527"/>
  <c r="BH527"/>
  <c r="BG527"/>
  <c r="BF527"/>
  <c r="T527"/>
  <c r="R527"/>
  <c r="P527"/>
  <c r="BI520"/>
  <c r="BH520"/>
  <c r="BG520"/>
  <c r="BF520"/>
  <c r="T520"/>
  <c r="R520"/>
  <c r="P520"/>
  <c r="BI511"/>
  <c r="BH511"/>
  <c r="BG511"/>
  <c r="BF511"/>
  <c r="T511"/>
  <c r="R511"/>
  <c r="P511"/>
  <c r="BI504"/>
  <c r="BH504"/>
  <c r="BG504"/>
  <c r="BF504"/>
  <c r="T504"/>
  <c r="R504"/>
  <c r="P504"/>
  <c r="BI496"/>
  <c r="BH496"/>
  <c r="BG496"/>
  <c r="BF496"/>
  <c r="T496"/>
  <c r="R496"/>
  <c r="P496"/>
  <c r="BI490"/>
  <c r="BH490"/>
  <c r="BG490"/>
  <c r="BF490"/>
  <c r="T490"/>
  <c r="R490"/>
  <c r="P490"/>
  <c r="BI483"/>
  <c r="BH483"/>
  <c r="BG483"/>
  <c r="BF483"/>
  <c r="T483"/>
  <c r="R483"/>
  <c r="P483"/>
  <c r="BI480"/>
  <c r="BH480"/>
  <c r="BG480"/>
  <c r="BF480"/>
  <c r="T480"/>
  <c r="R480"/>
  <c r="P480"/>
  <c r="BI474"/>
  <c r="BH474"/>
  <c r="BG474"/>
  <c r="BF474"/>
  <c r="T474"/>
  <c r="R474"/>
  <c r="P474"/>
  <c r="BI468"/>
  <c r="BH468"/>
  <c r="BG468"/>
  <c r="BF468"/>
  <c r="T468"/>
  <c r="R468"/>
  <c r="P468"/>
  <c r="BI462"/>
  <c r="BH462"/>
  <c r="BG462"/>
  <c r="BF462"/>
  <c r="T462"/>
  <c r="R462"/>
  <c r="P462"/>
  <c r="BI456"/>
  <c r="BH456"/>
  <c r="BG456"/>
  <c r="BF456"/>
  <c r="T456"/>
  <c r="R456"/>
  <c r="P456"/>
  <c r="BI453"/>
  <c r="BH453"/>
  <c r="BG453"/>
  <c r="BF453"/>
  <c r="T453"/>
  <c r="R453"/>
  <c r="P453"/>
  <c r="BI451"/>
  <c r="BH451"/>
  <c r="BG451"/>
  <c r="BF451"/>
  <c r="T451"/>
  <c r="R451"/>
  <c r="P451"/>
  <c r="BI445"/>
  <c r="BH445"/>
  <c r="BG445"/>
  <c r="BF445"/>
  <c r="T445"/>
  <c r="R445"/>
  <c r="P445"/>
  <c r="BI442"/>
  <c r="BH442"/>
  <c r="BG442"/>
  <c r="BF442"/>
  <c r="T442"/>
  <c r="R442"/>
  <c r="P442"/>
  <c r="BI436"/>
  <c r="BH436"/>
  <c r="BG436"/>
  <c r="BF436"/>
  <c r="T436"/>
  <c r="R436"/>
  <c r="P436"/>
  <c r="BI434"/>
  <c r="BH434"/>
  <c r="BG434"/>
  <c r="BF434"/>
  <c r="T434"/>
  <c r="R434"/>
  <c r="P434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3"/>
  <c r="BH413"/>
  <c r="BG413"/>
  <c r="BF413"/>
  <c r="T413"/>
  <c r="R413"/>
  <c r="P413"/>
  <c r="BI410"/>
  <c r="BH410"/>
  <c r="BG410"/>
  <c r="BF410"/>
  <c r="T410"/>
  <c r="R410"/>
  <c r="P410"/>
  <c r="BI404"/>
  <c r="BH404"/>
  <c r="BG404"/>
  <c r="BF404"/>
  <c r="T404"/>
  <c r="R404"/>
  <c r="P404"/>
  <c r="BI401"/>
  <c r="BH401"/>
  <c r="BG401"/>
  <c r="BF401"/>
  <c r="T401"/>
  <c r="R401"/>
  <c r="P401"/>
  <c r="BI395"/>
  <c r="BH395"/>
  <c r="BG395"/>
  <c r="BF395"/>
  <c r="T395"/>
  <c r="R395"/>
  <c r="P395"/>
  <c r="BI392"/>
  <c r="BH392"/>
  <c r="BG392"/>
  <c r="BF392"/>
  <c r="T392"/>
  <c r="R392"/>
  <c r="P392"/>
  <c r="BI386"/>
  <c r="BH386"/>
  <c r="BG386"/>
  <c r="BF386"/>
  <c r="T386"/>
  <c r="R386"/>
  <c r="P386"/>
  <c r="BI376"/>
  <c r="BH376"/>
  <c r="BG376"/>
  <c r="BF376"/>
  <c r="T376"/>
  <c r="R376"/>
  <c r="P376"/>
  <c r="BI373"/>
  <c r="BH373"/>
  <c r="BG373"/>
  <c r="BF373"/>
  <c r="T373"/>
  <c r="R373"/>
  <c r="P373"/>
  <c r="BI366"/>
  <c r="BH366"/>
  <c r="BG366"/>
  <c r="BF366"/>
  <c r="T366"/>
  <c r="R366"/>
  <c r="P366"/>
  <c r="BI361"/>
  <c r="BH361"/>
  <c r="BG361"/>
  <c r="BF361"/>
  <c r="T361"/>
  <c r="R361"/>
  <c r="P361"/>
  <c r="BI350"/>
  <c r="BH350"/>
  <c r="BG350"/>
  <c r="BF350"/>
  <c r="T350"/>
  <c r="R350"/>
  <c r="P350"/>
  <c r="BI347"/>
  <c r="BH347"/>
  <c r="BG347"/>
  <c r="BF347"/>
  <c r="T347"/>
  <c r="R347"/>
  <c r="P347"/>
  <c r="BI340"/>
  <c r="BH340"/>
  <c r="BG340"/>
  <c r="BF340"/>
  <c r="T340"/>
  <c r="R340"/>
  <c r="P340"/>
  <c r="BI333"/>
  <c r="BH333"/>
  <c r="BG333"/>
  <c r="BF333"/>
  <c r="T333"/>
  <c r="R333"/>
  <c r="P333"/>
  <c r="BI331"/>
  <c r="BH331"/>
  <c r="BG331"/>
  <c r="BF331"/>
  <c r="T331"/>
  <c r="R331"/>
  <c r="P331"/>
  <c r="BI325"/>
  <c r="BH325"/>
  <c r="BG325"/>
  <c r="BF325"/>
  <c r="T325"/>
  <c r="R325"/>
  <c r="P325"/>
  <c r="BI319"/>
  <c r="BH319"/>
  <c r="BG319"/>
  <c r="BF319"/>
  <c r="T319"/>
  <c r="R319"/>
  <c r="P319"/>
  <c r="BI316"/>
  <c r="BH316"/>
  <c r="BG316"/>
  <c r="BF316"/>
  <c r="T316"/>
  <c r="R316"/>
  <c r="P316"/>
  <c r="BI310"/>
  <c r="BH310"/>
  <c r="BG310"/>
  <c r="BF310"/>
  <c r="T310"/>
  <c r="R310"/>
  <c r="P310"/>
  <c r="BI305"/>
  <c r="BH305"/>
  <c r="BG305"/>
  <c r="BF305"/>
  <c r="T305"/>
  <c r="R305"/>
  <c r="P305"/>
  <c r="BI299"/>
  <c r="BH299"/>
  <c r="BG299"/>
  <c r="BF299"/>
  <c r="T299"/>
  <c r="R299"/>
  <c r="P299"/>
  <c r="BI292"/>
  <c r="BH292"/>
  <c r="BG292"/>
  <c r="BF292"/>
  <c r="T292"/>
  <c r="R292"/>
  <c r="P292"/>
  <c r="BI285"/>
  <c r="BH285"/>
  <c r="BG285"/>
  <c r="BF285"/>
  <c r="T285"/>
  <c r="R285"/>
  <c r="P285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57"/>
  <c r="BH257"/>
  <c r="BG257"/>
  <c r="BF257"/>
  <c r="T257"/>
  <c r="R257"/>
  <c r="P257"/>
  <c r="BI252"/>
  <c r="BH252"/>
  <c r="BG252"/>
  <c r="BF252"/>
  <c r="T252"/>
  <c r="T251"/>
  <c r="R252"/>
  <c r="R251"/>
  <c r="P252"/>
  <c r="P251"/>
  <c r="BI245"/>
  <c r="BH245"/>
  <c r="BG245"/>
  <c r="BF245"/>
  <c r="T245"/>
  <c r="R245"/>
  <c r="P245"/>
  <c r="BI242"/>
  <c r="BH242"/>
  <c r="BG242"/>
  <c r="BF242"/>
  <c r="T242"/>
  <c r="R242"/>
  <c r="P242"/>
  <c r="BI235"/>
  <c r="BH235"/>
  <c r="BG235"/>
  <c r="BF235"/>
  <c r="T235"/>
  <c r="R235"/>
  <c r="P235"/>
  <c r="BI229"/>
  <c r="BH229"/>
  <c r="BG229"/>
  <c r="BF229"/>
  <c r="T229"/>
  <c r="R229"/>
  <c r="P229"/>
  <c r="BI223"/>
  <c r="BH223"/>
  <c r="BG223"/>
  <c r="BF223"/>
  <c r="T223"/>
  <c r="R223"/>
  <c r="P223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1"/>
  <c r="BH181"/>
  <c r="BG181"/>
  <c r="BF181"/>
  <c r="T181"/>
  <c r="R181"/>
  <c r="P181"/>
  <c r="BI175"/>
  <c r="BH175"/>
  <c r="BG175"/>
  <c r="BF175"/>
  <c r="T175"/>
  <c r="R175"/>
  <c r="P175"/>
  <c r="BI170"/>
  <c r="BH170"/>
  <c r="BG170"/>
  <c r="BF170"/>
  <c r="T170"/>
  <c r="R170"/>
  <c r="P170"/>
  <c r="BI164"/>
  <c r="BH164"/>
  <c r="BG164"/>
  <c r="BF164"/>
  <c r="T164"/>
  <c r="R164"/>
  <c r="P164"/>
  <c r="BI159"/>
  <c r="BH159"/>
  <c r="BG159"/>
  <c r="BF159"/>
  <c r="T159"/>
  <c r="R159"/>
  <c r="P159"/>
  <c r="BI153"/>
  <c r="BH153"/>
  <c r="BG153"/>
  <c r="BF153"/>
  <c r="T153"/>
  <c r="R153"/>
  <c r="P153"/>
  <c r="BI147"/>
  <c r="BH147"/>
  <c r="BG147"/>
  <c r="BF147"/>
  <c r="T147"/>
  <c r="R147"/>
  <c r="P147"/>
  <c r="J140"/>
  <c r="F140"/>
  <c r="F138"/>
  <c r="E136"/>
  <c r="J93"/>
  <c r="F93"/>
  <c r="F91"/>
  <c r="E89"/>
  <c r="J26"/>
  <c r="E26"/>
  <c r="J141"/>
  <c r="J25"/>
  <c r="J20"/>
  <c r="E20"/>
  <c r="F141"/>
  <c r="J19"/>
  <c r="J14"/>
  <c r="J138"/>
  <c r="E7"/>
  <c r="E85"/>
  <c i="5" r="J39"/>
  <c r="J38"/>
  <c i="1" r="AY99"/>
  <c i="5" r="J37"/>
  <c i="1" r="AX99"/>
  <c i="5" r="BI564"/>
  <c r="BH564"/>
  <c r="BG564"/>
  <c r="BF564"/>
  <c r="T564"/>
  <c r="R564"/>
  <c r="P564"/>
  <c r="BI561"/>
  <c r="BH561"/>
  <c r="BG561"/>
  <c r="BF561"/>
  <c r="T561"/>
  <c r="R561"/>
  <c r="P561"/>
  <c r="BI557"/>
  <c r="BH557"/>
  <c r="BG557"/>
  <c r="BF557"/>
  <c r="T557"/>
  <c r="R557"/>
  <c r="P557"/>
  <c r="BI551"/>
  <c r="BH551"/>
  <c r="BG551"/>
  <c r="BF551"/>
  <c r="T551"/>
  <c r="R551"/>
  <c r="P551"/>
  <c r="BI547"/>
  <c r="BH547"/>
  <c r="BG547"/>
  <c r="BF547"/>
  <c r="T547"/>
  <c r="R547"/>
  <c r="P547"/>
  <c r="BI542"/>
  <c r="BH542"/>
  <c r="BG542"/>
  <c r="BF542"/>
  <c r="T542"/>
  <c r="R542"/>
  <c r="P542"/>
  <c r="BI537"/>
  <c r="BH537"/>
  <c r="BG537"/>
  <c r="BF537"/>
  <c r="T537"/>
  <c r="R537"/>
  <c r="P537"/>
  <c r="BI531"/>
  <c r="BH531"/>
  <c r="BG531"/>
  <c r="BF531"/>
  <c r="T531"/>
  <c r="R531"/>
  <c r="P531"/>
  <c r="BI527"/>
  <c r="BH527"/>
  <c r="BG527"/>
  <c r="BF527"/>
  <c r="T527"/>
  <c r="R527"/>
  <c r="P527"/>
  <c r="BI518"/>
  <c r="BH518"/>
  <c r="BG518"/>
  <c r="BF518"/>
  <c r="T518"/>
  <c r="R518"/>
  <c r="P518"/>
  <c r="BI510"/>
  <c r="BH510"/>
  <c r="BG510"/>
  <c r="BF510"/>
  <c r="T510"/>
  <c r="R510"/>
  <c r="P510"/>
  <c r="BI507"/>
  <c r="BH507"/>
  <c r="BG507"/>
  <c r="BF507"/>
  <c r="T507"/>
  <c r="R507"/>
  <c r="P507"/>
  <c r="BI501"/>
  <c r="BH501"/>
  <c r="BG501"/>
  <c r="BF501"/>
  <c r="T501"/>
  <c r="R501"/>
  <c r="P501"/>
  <c r="BI497"/>
  <c r="BH497"/>
  <c r="BG497"/>
  <c r="BF497"/>
  <c r="T497"/>
  <c r="R497"/>
  <c r="P497"/>
  <c r="BI493"/>
  <c r="BH493"/>
  <c r="BG493"/>
  <c r="BF493"/>
  <c r="T493"/>
  <c r="R493"/>
  <c r="P493"/>
  <c r="BI489"/>
  <c r="BH489"/>
  <c r="BG489"/>
  <c r="BF489"/>
  <c r="T489"/>
  <c r="R489"/>
  <c r="P489"/>
  <c r="BI485"/>
  <c r="BH485"/>
  <c r="BG485"/>
  <c r="BF485"/>
  <c r="T485"/>
  <c r="R485"/>
  <c r="P485"/>
  <c r="BI479"/>
  <c r="BH479"/>
  <c r="BG479"/>
  <c r="BF479"/>
  <c r="T479"/>
  <c r="R479"/>
  <c r="P479"/>
  <c r="BI474"/>
  <c r="BH474"/>
  <c r="BG474"/>
  <c r="BF474"/>
  <c r="T474"/>
  <c r="T473"/>
  <c r="R474"/>
  <c r="R473"/>
  <c r="P474"/>
  <c r="P473"/>
  <c r="BI467"/>
  <c r="BH467"/>
  <c r="BG467"/>
  <c r="BF467"/>
  <c r="T467"/>
  <c r="R467"/>
  <c r="P467"/>
  <c r="BI460"/>
  <c r="BH460"/>
  <c r="BG460"/>
  <c r="BF460"/>
  <c r="T460"/>
  <c r="R460"/>
  <c r="P460"/>
  <c r="BI454"/>
  <c r="BH454"/>
  <c r="BG454"/>
  <c r="BF454"/>
  <c r="T454"/>
  <c r="R454"/>
  <c r="P454"/>
  <c r="BI446"/>
  <c r="BH446"/>
  <c r="BG446"/>
  <c r="BF446"/>
  <c r="T446"/>
  <c r="R446"/>
  <c r="P446"/>
  <c r="BI437"/>
  <c r="BH437"/>
  <c r="BG437"/>
  <c r="BF437"/>
  <c r="T437"/>
  <c r="R437"/>
  <c r="P437"/>
  <c r="BI431"/>
  <c r="BH431"/>
  <c r="BG431"/>
  <c r="BF431"/>
  <c r="T431"/>
  <c r="R431"/>
  <c r="P431"/>
  <c r="BI423"/>
  <c r="BH423"/>
  <c r="BG423"/>
  <c r="BF423"/>
  <c r="T423"/>
  <c r="R423"/>
  <c r="P423"/>
  <c r="BI419"/>
  <c r="BH419"/>
  <c r="BG419"/>
  <c r="BF419"/>
  <c r="T419"/>
  <c r="R419"/>
  <c r="P419"/>
  <c r="BI416"/>
  <c r="BH416"/>
  <c r="BG416"/>
  <c r="BF416"/>
  <c r="T416"/>
  <c r="R416"/>
  <c r="P416"/>
  <c r="BI409"/>
  <c r="BH409"/>
  <c r="BG409"/>
  <c r="BF409"/>
  <c r="T409"/>
  <c r="R409"/>
  <c r="P409"/>
  <c r="BI407"/>
  <c r="BH407"/>
  <c r="BG407"/>
  <c r="BF407"/>
  <c r="T407"/>
  <c r="R407"/>
  <c r="P407"/>
  <c r="BI406"/>
  <c r="BH406"/>
  <c r="BG406"/>
  <c r="BF406"/>
  <c r="T406"/>
  <c r="R406"/>
  <c r="P406"/>
  <c r="BI403"/>
  <c r="BH403"/>
  <c r="BG403"/>
  <c r="BF403"/>
  <c r="T403"/>
  <c r="R403"/>
  <c r="P403"/>
  <c r="BI401"/>
  <c r="BH401"/>
  <c r="BG401"/>
  <c r="BF401"/>
  <c r="T401"/>
  <c r="R401"/>
  <c r="P401"/>
  <c r="BI396"/>
  <c r="BH396"/>
  <c r="BG396"/>
  <c r="BF396"/>
  <c r="T396"/>
  <c r="R396"/>
  <c r="P396"/>
  <c r="BI388"/>
  <c r="BH388"/>
  <c r="BG388"/>
  <c r="BF388"/>
  <c r="T388"/>
  <c r="T387"/>
  <c r="R388"/>
  <c r="R387"/>
  <c r="P388"/>
  <c r="P387"/>
  <c r="BI383"/>
  <c r="BH383"/>
  <c r="BG383"/>
  <c r="BF383"/>
  <c r="T383"/>
  <c r="T375"/>
  <c r="R383"/>
  <c r="R375"/>
  <c r="P383"/>
  <c r="P375"/>
  <c r="BI376"/>
  <c r="BH376"/>
  <c r="BG376"/>
  <c r="BF376"/>
  <c r="T376"/>
  <c r="R376"/>
  <c r="P376"/>
  <c r="BI374"/>
  <c r="BH374"/>
  <c r="BG374"/>
  <c r="BF374"/>
  <c r="T374"/>
  <c r="R374"/>
  <c r="P374"/>
  <c r="BI371"/>
  <c r="BH371"/>
  <c r="BG371"/>
  <c r="BF371"/>
  <c r="T371"/>
  <c r="R371"/>
  <c r="P371"/>
  <c r="BI367"/>
  <c r="BH367"/>
  <c r="BG367"/>
  <c r="BF367"/>
  <c r="T367"/>
  <c r="R367"/>
  <c r="P367"/>
  <c r="BI360"/>
  <c r="BH360"/>
  <c r="BG360"/>
  <c r="BF360"/>
  <c r="T360"/>
  <c r="R360"/>
  <c r="P360"/>
  <c r="BI359"/>
  <c r="BH359"/>
  <c r="BG359"/>
  <c r="BF359"/>
  <c r="T359"/>
  <c r="R359"/>
  <c r="P359"/>
  <c r="BI352"/>
  <c r="BH352"/>
  <c r="BG352"/>
  <c r="BF352"/>
  <c r="T352"/>
  <c r="R352"/>
  <c r="P352"/>
  <c r="BI351"/>
  <c r="BH351"/>
  <c r="BG351"/>
  <c r="BF351"/>
  <c r="T351"/>
  <c r="R351"/>
  <c r="P351"/>
  <c r="BI345"/>
  <c r="BH345"/>
  <c r="BG345"/>
  <c r="BF345"/>
  <c r="T345"/>
  <c r="R345"/>
  <c r="P345"/>
  <c r="BI338"/>
  <c r="BH338"/>
  <c r="BG338"/>
  <c r="BF338"/>
  <c r="T338"/>
  <c r="R338"/>
  <c r="P338"/>
  <c r="BI331"/>
  <c r="BH331"/>
  <c r="BG331"/>
  <c r="BF331"/>
  <c r="T331"/>
  <c r="R331"/>
  <c r="P331"/>
  <c r="BI321"/>
  <c r="BH321"/>
  <c r="BG321"/>
  <c r="BF321"/>
  <c r="T321"/>
  <c r="R321"/>
  <c r="P321"/>
  <c r="BI314"/>
  <c r="BH314"/>
  <c r="BG314"/>
  <c r="BF314"/>
  <c r="T314"/>
  <c r="R314"/>
  <c r="P314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5"/>
  <c r="BH285"/>
  <c r="BG285"/>
  <c r="BF285"/>
  <c r="T285"/>
  <c r="R285"/>
  <c r="P285"/>
  <c r="BI279"/>
  <c r="BH279"/>
  <c r="BG279"/>
  <c r="BF279"/>
  <c r="T279"/>
  <c r="R279"/>
  <c r="P279"/>
  <c r="BI272"/>
  <c r="BH272"/>
  <c r="BG272"/>
  <c r="BF272"/>
  <c r="T272"/>
  <c r="R272"/>
  <c r="P272"/>
  <c r="BI266"/>
  <c r="BH266"/>
  <c r="BG266"/>
  <c r="BF266"/>
  <c r="T266"/>
  <c r="R266"/>
  <c r="P266"/>
  <c r="BI260"/>
  <c r="BH260"/>
  <c r="BG260"/>
  <c r="BF260"/>
  <c r="T260"/>
  <c r="R260"/>
  <c r="P260"/>
  <c r="BI253"/>
  <c r="BH253"/>
  <c r="BG253"/>
  <c r="BF253"/>
  <c r="T253"/>
  <c r="R253"/>
  <c r="P253"/>
  <c r="BI247"/>
  <c r="BH247"/>
  <c r="BG247"/>
  <c r="BF247"/>
  <c r="T247"/>
  <c r="R247"/>
  <c r="P247"/>
  <c r="BI245"/>
  <c r="BH245"/>
  <c r="BG245"/>
  <c r="BF245"/>
  <c r="T245"/>
  <c r="R245"/>
  <c r="P245"/>
  <c r="BI239"/>
  <c r="BH239"/>
  <c r="BG239"/>
  <c r="BF239"/>
  <c r="T239"/>
  <c r="R239"/>
  <c r="P239"/>
  <c r="BI233"/>
  <c r="BH233"/>
  <c r="BG233"/>
  <c r="BF233"/>
  <c r="T233"/>
  <c r="R233"/>
  <c r="P233"/>
  <c r="BI227"/>
  <c r="BH227"/>
  <c r="BG227"/>
  <c r="BF227"/>
  <c r="T227"/>
  <c r="R227"/>
  <c r="P227"/>
  <c r="BI218"/>
  <c r="BH218"/>
  <c r="BG218"/>
  <c r="BF218"/>
  <c r="T218"/>
  <c r="R218"/>
  <c r="P218"/>
  <c r="BI208"/>
  <c r="BH208"/>
  <c r="BG208"/>
  <c r="BF208"/>
  <c r="T208"/>
  <c r="R208"/>
  <c r="P208"/>
  <c r="BI203"/>
  <c r="BH203"/>
  <c r="BG203"/>
  <c r="BF203"/>
  <c r="T203"/>
  <c r="R203"/>
  <c r="P203"/>
  <c r="BI192"/>
  <c r="BH192"/>
  <c r="BG192"/>
  <c r="BF192"/>
  <c r="T192"/>
  <c r="R192"/>
  <c r="P192"/>
  <c r="BI188"/>
  <c r="BH188"/>
  <c r="BG188"/>
  <c r="BF188"/>
  <c r="T188"/>
  <c r="R188"/>
  <c r="P188"/>
  <c r="BI181"/>
  <c r="BH181"/>
  <c r="BG181"/>
  <c r="BF181"/>
  <c r="T181"/>
  <c r="R181"/>
  <c r="P181"/>
  <c r="BI175"/>
  <c r="BH175"/>
  <c r="BG175"/>
  <c r="BF175"/>
  <c r="T175"/>
  <c r="R175"/>
  <c r="P175"/>
  <c r="BI168"/>
  <c r="BH168"/>
  <c r="BG168"/>
  <c r="BF168"/>
  <c r="T168"/>
  <c r="R168"/>
  <c r="P168"/>
  <c r="BI162"/>
  <c r="BH162"/>
  <c r="BG162"/>
  <c r="BF162"/>
  <c r="T162"/>
  <c r="R162"/>
  <c r="P162"/>
  <c r="BI154"/>
  <c r="BH154"/>
  <c r="BG154"/>
  <c r="BF154"/>
  <c r="T154"/>
  <c r="R154"/>
  <c r="P154"/>
  <c r="BI146"/>
  <c r="BH146"/>
  <c r="BG146"/>
  <c r="BF146"/>
  <c r="T146"/>
  <c r="R146"/>
  <c r="P146"/>
  <c r="BI138"/>
  <c r="BH138"/>
  <c r="BG138"/>
  <c r="BF138"/>
  <c r="T138"/>
  <c r="R138"/>
  <c r="P138"/>
  <c r="J131"/>
  <c r="F131"/>
  <c r="F129"/>
  <c r="E127"/>
  <c r="J93"/>
  <c r="F93"/>
  <c r="F91"/>
  <c r="E89"/>
  <c r="J26"/>
  <c r="E26"/>
  <c r="J132"/>
  <c r="J25"/>
  <c r="J20"/>
  <c r="E20"/>
  <c r="F94"/>
  <c r="J19"/>
  <c r="J14"/>
  <c r="J91"/>
  <c r="E7"/>
  <c r="E123"/>
  <c i="4" r="J37"/>
  <c r="J36"/>
  <c i="1" r="AY97"/>
  <c i="4" r="J35"/>
  <c i="1" r="AX97"/>
  <c i="4"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3"/>
  <c r="BH523"/>
  <c r="BG523"/>
  <c r="BF523"/>
  <c r="T523"/>
  <c r="R523"/>
  <c r="P523"/>
  <c r="BI520"/>
  <c r="BH520"/>
  <c r="BG520"/>
  <c r="BF520"/>
  <c r="T520"/>
  <c r="R520"/>
  <c r="P520"/>
  <c r="BI517"/>
  <c r="BH517"/>
  <c r="BG517"/>
  <c r="BF517"/>
  <c r="T517"/>
  <c r="R517"/>
  <c r="P517"/>
  <c r="BI514"/>
  <c r="BH514"/>
  <c r="BG514"/>
  <c r="BF514"/>
  <c r="T514"/>
  <c r="R514"/>
  <c r="P514"/>
  <c r="BI511"/>
  <c r="BH511"/>
  <c r="BG511"/>
  <c r="BF511"/>
  <c r="T511"/>
  <c r="R511"/>
  <c r="P511"/>
  <c r="BI508"/>
  <c r="BH508"/>
  <c r="BG508"/>
  <c r="BF508"/>
  <c r="T508"/>
  <c r="R508"/>
  <c r="P508"/>
  <c r="BI505"/>
  <c r="BH505"/>
  <c r="BG505"/>
  <c r="BF505"/>
  <c r="T505"/>
  <c r="R505"/>
  <c r="P505"/>
  <c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7"/>
  <c r="BH487"/>
  <c r="BG487"/>
  <c r="BF487"/>
  <c r="T487"/>
  <c r="R487"/>
  <c r="P487"/>
  <c r="BI484"/>
  <c r="BH484"/>
  <c r="BG484"/>
  <c r="BF484"/>
  <c r="T484"/>
  <c r="R484"/>
  <c r="P484"/>
  <c r="BI480"/>
  <c r="BH480"/>
  <c r="BG480"/>
  <c r="BF480"/>
  <c r="T480"/>
  <c r="R480"/>
  <c r="P480"/>
  <c r="BI477"/>
  <c r="BH477"/>
  <c r="BG477"/>
  <c r="BF477"/>
  <c r="T477"/>
  <c r="R477"/>
  <c r="P477"/>
  <c r="BI474"/>
  <c r="BH474"/>
  <c r="BG474"/>
  <c r="BF474"/>
  <c r="T474"/>
  <c r="R474"/>
  <c r="P474"/>
  <c r="BI471"/>
  <c r="BH471"/>
  <c r="BG471"/>
  <c r="BF471"/>
  <c r="T471"/>
  <c r="R471"/>
  <c r="P471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3"/>
  <c r="F123"/>
  <c r="F121"/>
  <c r="E119"/>
  <c r="J91"/>
  <c r="F91"/>
  <c r="F89"/>
  <c r="E87"/>
  <c r="J24"/>
  <c r="E24"/>
  <c r="J124"/>
  <c r="J23"/>
  <c r="J18"/>
  <c r="E18"/>
  <c r="F124"/>
  <c r="J17"/>
  <c r="J12"/>
  <c r="J121"/>
  <c r="E7"/>
  <c r="E117"/>
  <c i="3" r="J37"/>
  <c r="J36"/>
  <c i="1" r="AY96"/>
  <c i="3" r="J35"/>
  <c i="1" r="AX96"/>
  <c i="3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BI140"/>
  <c r="BH140"/>
  <c r="BG140"/>
  <c r="BF140"/>
  <c r="T140"/>
  <c r="T139"/>
  <c r="R140"/>
  <c r="R139"/>
  <c r="P140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121"/>
  <c r="J23"/>
  <c r="J18"/>
  <c r="E18"/>
  <c r="F92"/>
  <c r="J17"/>
  <c r="J12"/>
  <c r="J118"/>
  <c r="E7"/>
  <c r="E85"/>
  <c i="2" r="J37"/>
  <c r="J36"/>
  <c i="1" r="AY95"/>
  <c i="2" r="J35"/>
  <c i="1" r="AX95"/>
  <c i="2"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T191"/>
  <c r="R192"/>
  <c r="R191"/>
  <c r="P192"/>
  <c r="P191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T185"/>
  <c r="R186"/>
  <c r="R185"/>
  <c r="P186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T180"/>
  <c r="R181"/>
  <c r="R180"/>
  <c r="P181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8"/>
  <c r="BH158"/>
  <c r="BG158"/>
  <c r="BF158"/>
  <c r="T158"/>
  <c r="T157"/>
  <c r="R158"/>
  <c r="R157"/>
  <c r="P158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J130"/>
  <c r="F130"/>
  <c r="F128"/>
  <c r="E126"/>
  <c r="J91"/>
  <c r="F91"/>
  <c r="F89"/>
  <c r="E87"/>
  <c r="J24"/>
  <c r="E24"/>
  <c r="J131"/>
  <c r="J23"/>
  <c r="J18"/>
  <c r="E18"/>
  <c r="F92"/>
  <c r="J17"/>
  <c r="J12"/>
  <c r="J128"/>
  <c r="E7"/>
  <c r="E85"/>
  <c i="1" r="L90"/>
  <c r="AM90"/>
  <c r="AM89"/>
  <c r="L89"/>
  <c r="AM87"/>
  <c r="L87"/>
  <c r="L85"/>
  <c r="L84"/>
  <c i="2" r="J183"/>
  <c r="BK171"/>
  <c r="BK162"/>
  <c r="BK141"/>
  <c r="BK189"/>
  <c r="J181"/>
  <c r="J172"/>
  <c r="BK155"/>
  <c r="J146"/>
  <c r="BK196"/>
  <c r="BK172"/>
  <c r="J143"/>
  <c r="BK151"/>
  <c i="3" r="BK138"/>
  <c r="J132"/>
  <c r="J144"/>
  <c r="BK129"/>
  <c i="4" r="BK553"/>
  <c r="J549"/>
  <c r="BK471"/>
  <c r="BK446"/>
  <c r="J350"/>
  <c r="J313"/>
  <c r="J206"/>
  <c r="BK168"/>
  <c r="J133"/>
  <c r="BK544"/>
  <c r="BK540"/>
  <c r="BK532"/>
  <c r="BK511"/>
  <c r="J363"/>
  <c r="BK335"/>
  <c r="J307"/>
  <c r="J259"/>
  <c r="BK180"/>
  <c r="J136"/>
  <c i="5" r="BK437"/>
  <c r="BK376"/>
  <c r="J245"/>
  <c r="J557"/>
  <c r="BK497"/>
  <c r="BK518"/>
  <c r="BK474"/>
  <c r="BK360"/>
  <c r="BK239"/>
  <c r="BK431"/>
  <c r="J367"/>
  <c r="J168"/>
  <c r="J501"/>
  <c r="J460"/>
  <c r="BK409"/>
  <c r="J360"/>
  <c r="J285"/>
  <c r="BK247"/>
  <c r="J542"/>
  <c i="6" r="J833"/>
  <c r="J778"/>
  <c r="J735"/>
  <c r="J682"/>
  <c r="BK633"/>
  <c r="BK599"/>
  <c r="BK480"/>
  <c r="J434"/>
  <c r="BK401"/>
  <c r="BK280"/>
  <c r="BK215"/>
  <c r="BK773"/>
  <c r="BK652"/>
  <c r="J175"/>
  <c r="BK803"/>
  <c r="J746"/>
  <c r="BK692"/>
  <c r="J622"/>
  <c r="J483"/>
  <c r="J215"/>
  <c r="BK566"/>
  <c r="BK468"/>
  <c r="J376"/>
  <c r="BK292"/>
  <c r="J187"/>
  <c r="J608"/>
  <c r="J474"/>
  <c r="J395"/>
  <c r="BK520"/>
  <c r="J147"/>
  <c r="BK153"/>
  <c r="BK347"/>
  <c i="7" r="BK335"/>
  <c r="J311"/>
  <c r="J268"/>
  <c r="BK165"/>
  <c r="J347"/>
  <c r="J300"/>
  <c r="BK177"/>
  <c r="J141"/>
  <c r="BK364"/>
  <c r="BK379"/>
  <c r="J227"/>
  <c r="J159"/>
  <c i="9" r="BK136"/>
  <c r="BK124"/>
  <c r="BK131"/>
  <c r="J125"/>
  <c r="J124"/>
  <c i="2" r="BK179"/>
  <c r="J155"/>
  <c r="BK190"/>
  <c r="J179"/>
  <c r="BK156"/>
  <c r="J141"/>
  <c r="BK178"/>
  <c r="BK163"/>
  <c i="3" r="BK134"/>
  <c r="F34"/>
  <c i="4" r="BK252"/>
  <c r="BK156"/>
  <c r="BK538"/>
  <c r="J508"/>
  <c r="BK493"/>
  <c r="J487"/>
  <c r="BK477"/>
  <c r="BK458"/>
  <c r="BK425"/>
  <c r="BK409"/>
  <c r="BK394"/>
  <c r="J366"/>
  <c r="J335"/>
  <c r="J301"/>
  <c r="BK277"/>
  <c r="BK268"/>
  <c r="J249"/>
  <c r="J221"/>
  <c r="BK206"/>
  <c r="BK186"/>
  <c r="BK159"/>
  <c r="BK136"/>
  <c r="BK133"/>
  <c r="BK514"/>
  <c r="J499"/>
  <c r="BK416"/>
  <c i="5" r="J321"/>
  <c r="J479"/>
  <c r="J253"/>
  <c r="J493"/>
  <c r="BK423"/>
  <c r="J351"/>
  <c r="J239"/>
  <c r="BK537"/>
  <c r="J203"/>
  <c r="BK175"/>
  <c i="6" r="BK813"/>
  <c r="BK738"/>
  <c r="J644"/>
  <c r="BK542"/>
  <c r="J451"/>
  <c r="J392"/>
  <c r="J285"/>
  <c r="BK843"/>
  <c r="J773"/>
  <c r="J727"/>
  <c r="BK657"/>
  <c r="J610"/>
  <c r="BK451"/>
  <c r="BK373"/>
  <c r="J159"/>
  <c r="J753"/>
  <c r="BK229"/>
  <c r="J715"/>
  <c r="J603"/>
  <c r="BK628"/>
  <c r="BK395"/>
  <c r="BK299"/>
  <c r="BK682"/>
  <c r="J554"/>
  <c r="J325"/>
  <c r="J192"/>
  <c r="BK242"/>
  <c i="7" r="J255"/>
  <c r="J153"/>
  <c r="BK311"/>
  <c r="BK240"/>
  <c r="BK255"/>
  <c i="8" r="BK119"/>
  <c i="9" r="BK125"/>
  <c r="J133"/>
  <c i="2" r="BK186"/>
  <c r="BK170"/>
  <c r="BK165"/>
  <c r="BK146"/>
  <c r="J196"/>
  <c r="J167"/>
  <c r="BK176"/>
  <c r="J165"/>
  <c r="J148"/>
  <c r="J139"/>
  <c r="J186"/>
  <c r="BK153"/>
  <c r="BK150"/>
  <c i="3" r="J137"/>
  <c r="J129"/>
  <c r="J142"/>
  <c i="4" r="BK555"/>
  <c r="J553"/>
  <c r="BK550"/>
  <c r="J537"/>
  <c r="BK468"/>
  <c r="BK431"/>
  <c r="BK322"/>
  <c r="J271"/>
  <c r="BK548"/>
  <c r="J542"/>
  <c r="BK537"/>
  <c r="J517"/>
  <c r="BK499"/>
  <c r="BK487"/>
  <c r="J480"/>
  <c r="BK452"/>
  <c r="BK428"/>
  <c r="J413"/>
  <c r="J406"/>
  <c r="BK385"/>
  <c r="BK344"/>
  <c r="J325"/>
  <c r="BK292"/>
  <c r="J274"/>
  <c r="BK246"/>
  <c r="BK218"/>
  <c r="BK187"/>
  <c r="BK174"/>
  <c r="J150"/>
  <c r="J134"/>
  <c r="BK505"/>
  <c r="BK422"/>
  <c r="BK366"/>
  <c r="J316"/>
  <c r="BK310"/>
  <c r="BK265"/>
  <c r="BK249"/>
  <c r="J218"/>
  <c r="J138"/>
  <c r="J540"/>
  <c r="J526"/>
  <c r="J446"/>
  <c r="J369"/>
  <c r="BK329"/>
  <c r="J277"/>
  <c r="J215"/>
  <c r="J147"/>
  <c r="BK130"/>
  <c i="5" r="J401"/>
  <c r="J345"/>
  <c r="BK233"/>
  <c r="BK531"/>
  <c r="BK467"/>
  <c r="BK547"/>
  <c r="J419"/>
  <c r="BK338"/>
  <c r="J181"/>
  <c r="BK406"/>
  <c r="BK374"/>
  <c r="BK527"/>
  <c r="BK454"/>
  <c r="BK419"/>
  <c r="J352"/>
  <c r="J292"/>
  <c r="BK245"/>
  <c r="BK188"/>
  <c r="BK314"/>
  <c r="J247"/>
  <c r="BK181"/>
  <c r="J146"/>
  <c i="6" r="J839"/>
  <c r="J798"/>
  <c r="BK768"/>
  <c r="BK731"/>
  <c r="BK677"/>
  <c r="BK639"/>
  <c r="BK554"/>
  <c r="J480"/>
  <c r="BK428"/>
  <c r="J413"/>
  <c r="BK361"/>
  <c r="BK340"/>
  <c r="J272"/>
  <c r="BK181"/>
  <c r="BK842"/>
  <c r="J794"/>
  <c r="BK753"/>
  <c r="J721"/>
  <c r="BK667"/>
  <c r="BK614"/>
  <c r="J560"/>
  <c r="BK442"/>
  <c r="BK392"/>
  <c r="J292"/>
  <c i="2" r="BK181"/>
  <c r="BK173"/>
  <c r="BK167"/>
  <c r="J158"/>
  <c r="BK139"/>
  <c r="BK184"/>
  <c r="BK138"/>
  <c r="J173"/>
  <c r="BK148"/>
  <c r="BK144"/>
  <c i="1" r="AS98"/>
  <c i="2" r="BK164"/>
  <c i="3" r="BK146"/>
  <c r="BK142"/>
  <c r="J134"/>
  <c r="BK127"/>
  <c r="J136"/>
  <c i="4" r="J555"/>
  <c r="J551"/>
  <c r="J452"/>
  <c r="J360"/>
  <c r="J341"/>
  <c r="J280"/>
  <c r="BK199"/>
  <c r="BK543"/>
  <c r="J532"/>
  <c r="BK490"/>
  <c r="J471"/>
  <c r="BK437"/>
  <c r="BK406"/>
  <c r="J372"/>
  <c r="J338"/>
  <c r="BK283"/>
  <c r="J252"/>
  <c r="J212"/>
  <c r="J180"/>
  <c r="J130"/>
  <c r="J502"/>
  <c r="J379"/>
  <c r="BK280"/>
  <c r="BK196"/>
  <c r="J159"/>
  <c r="BK221"/>
  <c i="5" r="J423"/>
  <c r="J298"/>
  <c r="J527"/>
  <c r="BK345"/>
  <c r="BK227"/>
  <c r="J407"/>
  <c r="J154"/>
  <c i="6" r="BK817"/>
  <c r="J717"/>
  <c r="J662"/>
  <c r="BK575"/>
  <c r="BK483"/>
  <c r="J404"/>
  <c r="J164"/>
  <c r="J817"/>
  <c r="J738"/>
  <c r="BK711"/>
  <c r="BK590"/>
  <c r="J445"/>
  <c r="J361"/>
  <c r="J242"/>
  <c r="BK734"/>
  <c r="BK187"/>
  <c r="J686"/>
  <c r="BK445"/>
  <c r="J504"/>
  <c r="J310"/>
  <c r="J245"/>
  <c r="J590"/>
  <c r="BK319"/>
  <c r="BK276"/>
  <c r="BK272"/>
  <c i="7" r="J353"/>
  <c r="BK300"/>
  <c r="J192"/>
  <c r="J317"/>
  <c r="J221"/>
  <c r="J165"/>
  <c r="J135"/>
  <c i="8" r="J121"/>
  <c i="9" r="J136"/>
  <c r="J127"/>
  <c i="2" r="J189"/>
  <c r="BK175"/>
  <c r="J168"/>
  <c r="J147"/>
  <c r="J194"/>
  <c r="J170"/>
  <c r="J178"/>
  <c r="J169"/>
  <c r="J151"/>
  <c r="BK145"/>
  <c r="BK192"/>
  <c r="J171"/>
  <c r="BK168"/>
  <c i="3" r="J146"/>
  <c r="J138"/>
  <c r="BK132"/>
  <c r="J128"/>
  <c r="BK128"/>
  <c i="4" r="BK552"/>
  <c r="J550"/>
  <c r="BK474"/>
  <c r="BK449"/>
  <c r="J385"/>
  <c r="J347"/>
  <c r="BK171"/>
  <c r="BK546"/>
  <c r="BK520"/>
  <c r="J493"/>
  <c r="J474"/>
  <c r="J434"/>
  <c r="J403"/>
  <c r="BK369"/>
  <c r="J310"/>
  <c r="J268"/>
  <c r="BK203"/>
  <c r="BK138"/>
  <c r="J520"/>
  <c r="BK434"/>
  <c r="J382"/>
  <c r="J295"/>
  <c r="J228"/>
  <c r="BK162"/>
  <c r="J224"/>
  <c i="6" r="BK333"/>
  <c i="7" r="J379"/>
  <c r="J285"/>
  <c r="BK141"/>
  <c r="BK209"/>
  <c r="J245"/>
  <c r="J364"/>
  <c i="9" r="J134"/>
  <c i="2" r="BK158"/>
  <c r="BK183"/>
  <c r="J144"/>
  <c i="3" r="BK145"/>
  <c r="BK131"/>
  <c r="J140"/>
  <c i="4" r="J552"/>
  <c r="J545"/>
  <c r="J458"/>
  <c r="BK301"/>
  <c r="BK239"/>
  <c r="BK212"/>
  <c r="J162"/>
  <c r="BK545"/>
  <c r="J529"/>
  <c r="BK496"/>
  <c r="J477"/>
  <c r="BK440"/>
  <c r="J409"/>
  <c r="BK372"/>
  <c r="BK338"/>
  <c r="BK295"/>
  <c r="J239"/>
  <c r="J189"/>
  <c r="BK153"/>
  <c r="BK131"/>
  <c r="J465"/>
  <c r="J388"/>
  <c r="BK298"/>
  <c r="J256"/>
  <c r="J187"/>
  <c r="J283"/>
  <c r="BK190"/>
  <c i="5" r="J314"/>
  <c r="J518"/>
  <c r="J531"/>
  <c r="BK388"/>
  <c r="J497"/>
  <c r="J295"/>
  <c r="BK510"/>
  <c r="J396"/>
  <c r="BK298"/>
  <c r="BK218"/>
  <c r="J383"/>
  <c r="J138"/>
  <c i="6" r="J829"/>
  <c r="BK750"/>
  <c r="BK686"/>
  <c r="BK608"/>
  <c r="J468"/>
  <c r="J549"/>
  <c r="BK422"/>
  <c r="J333"/>
  <c r="J822"/>
  <c r="BK252"/>
  <c r="BK740"/>
  <c r="J633"/>
  <c r="BK755"/>
  <c r="BK474"/>
  <c r="J305"/>
  <c r="BK223"/>
  <c r="J566"/>
  <c r="J410"/>
  <c r="BK511"/>
  <c r="J276"/>
  <c r="BK310"/>
  <c i="7" r="J305"/>
  <c r="J197"/>
  <c r="BK369"/>
  <c r="J258"/>
  <c r="BK215"/>
  <c r="J185"/>
  <c i="9" r="BK132"/>
  <c i="4" r="J543"/>
  <c r="J397"/>
  <c r="J304"/>
  <c r="J236"/>
  <c r="BK189"/>
  <c r="BK549"/>
  <c r="BK388"/>
  <c r="J319"/>
  <c r="BK274"/>
  <c r="BK413"/>
  <c r="J329"/>
  <c r="J156"/>
  <c r="J455"/>
  <c r="J375"/>
  <c r="J286"/>
  <c r="J188"/>
  <c i="5" r="J446"/>
  <c r="J338"/>
  <c r="BK542"/>
  <c r="BK561"/>
  <c r="BK367"/>
  <c r="J551"/>
  <c r="J272"/>
  <c r="J507"/>
  <c r="J376"/>
  <c r="BK279"/>
  <c r="BK208"/>
  <c r="BK295"/>
  <c r="J218"/>
  <c i="6" r="BK778"/>
  <c r="BK698"/>
  <c r="BK603"/>
  <c r="BK490"/>
  <c r="BK410"/>
  <c r="J316"/>
  <c r="J205"/>
  <c r="J842"/>
  <c r="J763"/>
  <c r="BK715"/>
  <c r="BK592"/>
  <c r="BK453"/>
  <c r="J750"/>
  <c r="BK285"/>
  <c r="BK735"/>
  <c r="BK436"/>
  <c r="BK192"/>
  <c r="J331"/>
  <c r="BK305"/>
  <c i="7" r="BK344"/>
  <c r="BK245"/>
  <c r="J375"/>
  <c r="BK268"/>
  <c r="J296"/>
  <c r="J215"/>
  <c r="J147"/>
  <c i="9" r="J126"/>
  <c r="J129"/>
  <c i="2" r="BK143"/>
  <c r="J162"/>
  <c r="J156"/>
  <c i="3" r="BK136"/>
  <c r="J127"/>
  <c i="4" r="J554"/>
  <c r="BK542"/>
  <c r="J391"/>
  <c r="BK316"/>
  <c r="BK224"/>
  <c r="BK193"/>
  <c r="J131"/>
  <c r="BK541"/>
  <c r="BK502"/>
  <c r="BK484"/>
  <c r="BK465"/>
  <c r="J422"/>
  <c r="BK403"/>
  <c r="BK350"/>
  <c r="BK289"/>
  <c r="BK232"/>
  <c r="J190"/>
  <c r="J144"/>
  <c r="BK523"/>
  <c r="J443"/>
  <c r="BK347"/>
  <c r="BK147"/>
  <c r="J425"/>
  <c r="J332"/>
  <c r="J265"/>
  <c r="J174"/>
  <c i="5" r="J388"/>
  <c r="J564"/>
  <c r="J431"/>
  <c r="BK493"/>
  <c r="BK351"/>
  <c r="J454"/>
  <c r="BK203"/>
  <c r="J437"/>
  <c r="J359"/>
  <c i="6" r="BK721"/>
  <c r="BK610"/>
  <c r="BK549"/>
  <c r="BK759"/>
  <c r="J639"/>
  <c r="J542"/>
  <c r="J428"/>
  <c r="BK386"/>
  <c r="BK841"/>
  <c r="J235"/>
  <c r="BK704"/>
  <c r="J520"/>
  <c r="J490"/>
  <c r="J181"/>
  <c i="7" r="BK341"/>
  <c r="J209"/>
  <c r="J323"/>
  <c r="BK204"/>
  <c i="2" r="J153"/>
  <c r="J174"/>
  <c r="BK174"/>
  <c r="BK147"/>
  <c r="BK194"/>
  <c r="J163"/>
  <c i="3" r="BK144"/>
  <c r="J131"/>
  <c r="J145"/>
  <c i="4" r="BK554"/>
  <c r="J546"/>
  <c r="J462"/>
  <c r="BK357"/>
  <c r="BK177"/>
  <c r="J153"/>
  <c r="J544"/>
  <c r="J523"/>
  <c r="J496"/>
  <c r="BK480"/>
  <c r="BK455"/>
  <c r="J416"/>
  <c r="BK391"/>
  <c r="BK353"/>
  <c r="J298"/>
  <c r="BK259"/>
  <c r="J209"/>
  <c r="J177"/>
  <c r="BK134"/>
  <c r="BK508"/>
  <c r="BK400"/>
  <c r="J344"/>
  <c r="J292"/>
  <c r="J193"/>
  <c r="J232"/>
  <c i="5" r="BK557"/>
  <c r="BK352"/>
  <c r="J561"/>
  <c r="BK564"/>
  <c r="J260"/>
  <c r="BK401"/>
  <c r="BK551"/>
  <c r="J474"/>
  <c r="J374"/>
  <c r="BK272"/>
  <c r="J467"/>
  <c r="BK192"/>
  <c i="6" r="J841"/>
  <c r="BK758"/>
  <c r="J657"/>
  <c r="J496"/>
  <c r="BK425"/>
  <c r="BK376"/>
  <c r="BK331"/>
  <c r="J197"/>
  <c r="J813"/>
  <c r="J740"/>
  <c r="BK662"/>
  <c r="BK496"/>
  <c r="BK413"/>
  <c r="J252"/>
  <c r="J755"/>
  <c r="BK245"/>
  <c r="J698"/>
  <c i="7" r="J358"/>
  <c r="BK317"/>
  <c r="J240"/>
  <c r="BK185"/>
  <c r="J335"/>
  <c r="J279"/>
  <c r="BK171"/>
  <c r="BK227"/>
  <c r="BK289"/>
  <c r="J341"/>
  <c r="J171"/>
  <c i="2" r="J190"/>
  <c r="J176"/>
  <c r="J164"/>
  <c r="J192"/>
  <c i="4" r="J548"/>
  <c r="BK539"/>
  <c r="BK526"/>
  <c r="J505"/>
  <c r="J490"/>
  <c r="J484"/>
  <c r="BK462"/>
  <c r="BK443"/>
  <c r="J431"/>
  <c r="BK419"/>
  <c r="J400"/>
  <c r="BK382"/>
  <c r="BK363"/>
  <c r="BK341"/>
  <c r="BK307"/>
  <c r="BK286"/>
  <c r="BK271"/>
  <c r="BK256"/>
  <c r="BK236"/>
  <c r="BK215"/>
  <c r="BK188"/>
  <c r="BK165"/>
  <c r="J141"/>
  <c r="J132"/>
  <c r="J511"/>
  <c r="J468"/>
  <c r="BK397"/>
  <c r="BK360"/>
  <c r="BK313"/>
  <c r="J289"/>
  <c r="BK243"/>
  <c r="BK209"/>
  <c r="BK183"/>
  <c r="BK144"/>
  <c r="BK135"/>
  <c r="J539"/>
  <c r="BK529"/>
  <c r="J440"/>
  <c r="BK379"/>
  <c r="J353"/>
  <c r="BK319"/>
  <c r="J246"/>
  <c r="J186"/>
  <c r="J165"/>
  <c i="5" r="BK479"/>
  <c r="BK359"/>
  <c r="J208"/>
  <c r="J510"/>
  <c r="BK407"/>
  <c r="BK507"/>
  <c r="J406"/>
  <c r="J279"/>
  <c r="BK489"/>
  <c r="J403"/>
  <c r="BK285"/>
  <c r="BK162"/>
  <c r="J489"/>
  <c r="BK446"/>
  <c r="BK403"/>
  <c r="BK331"/>
  <c r="BK260"/>
  <c r="BK154"/>
  <c r="BK460"/>
  <c r="BK292"/>
  <c r="J188"/>
  <c r="J227"/>
  <c r="J162"/>
  <c i="6" r="BK833"/>
  <c r="BK790"/>
  <c r="BK763"/>
  <c r="J711"/>
  <c r="J667"/>
  <c r="J599"/>
  <c r="BK536"/>
  <c r="J456"/>
  <c r="J422"/>
  <c r="J373"/>
  <c r="BK325"/>
  <c r="BK235"/>
  <c r="BK170"/>
  <c r="J843"/>
  <c r="BK822"/>
  <c r="J790"/>
  <c r="J758"/>
  <c r="J731"/>
  <c r="J704"/>
  <c r="J628"/>
  <c r="BK581"/>
  <c r="BK456"/>
  <c r="J419"/>
  <c r="BK366"/>
  <c r="J319"/>
  <c r="BK164"/>
  <c r="J768"/>
  <c r="J677"/>
  <c r="BK205"/>
  <c r="BK808"/>
  <c r="BK727"/>
  <c r="J652"/>
  <c r="BK527"/>
  <c r="J759"/>
  <c r="J511"/>
  <c r="J401"/>
  <c r="J280"/>
  <c r="BK210"/>
  <c r="J586"/>
  <c r="J462"/>
  <c r="J386"/>
  <c r="BK504"/>
  <c r="BK350"/>
  <c r="J229"/>
  <c r="J340"/>
  <c i="7" r="BK347"/>
  <c r="BK323"/>
  <c r="J289"/>
  <c r="BK221"/>
  <c r="BK159"/>
  <c r="BK358"/>
  <c r="BK305"/>
  <c r="BK197"/>
  <c r="BK147"/>
  <c r="BK296"/>
  <c r="BK258"/>
  <c r="BK153"/>
  <c i="8" r="J119"/>
  <c i="9" r="BK129"/>
  <c r="BK133"/>
  <c r="BK126"/>
  <c i="2" r="J184"/>
  <c r="BK169"/>
  <c r="J140"/>
  <c r="BK140"/>
  <c r="J175"/>
  <c r="J150"/>
  <c r="J138"/>
  <c r="J145"/>
  <c i="3" r="BK137"/>
  <c r="BK140"/>
  <c i="4" r="BK551"/>
  <c r="J514"/>
  <c r="J437"/>
  <c r="BK332"/>
  <c r="J243"/>
  <c r="BK228"/>
  <c r="J203"/>
  <c r="J183"/>
  <c r="BK150"/>
  <c r="J135"/>
  <c r="BK517"/>
  <c r="J428"/>
  <c r="J394"/>
  <c r="BK375"/>
  <c r="BK325"/>
  <c r="BK304"/>
  <c r="BK262"/>
  <c r="J199"/>
  <c r="J168"/>
  <c r="BK141"/>
  <c r="J541"/>
  <c r="J538"/>
  <c r="J449"/>
  <c r="J419"/>
  <c r="J357"/>
  <c r="J322"/>
  <c r="J262"/>
  <c r="J196"/>
  <c r="J171"/>
  <c r="BK132"/>
  <c i="5" r="J416"/>
  <c r="J331"/>
  <c r="BK168"/>
  <c r="BK501"/>
  <c r="BK371"/>
  <c r="J485"/>
  <c r="BK396"/>
  <c r="BK266"/>
  <c r="J537"/>
  <c r="J409"/>
  <c r="BK383"/>
  <c r="J233"/>
  <c r="J547"/>
  <c r="BK485"/>
  <c r="BK416"/>
  <c r="J371"/>
  <c r="BK321"/>
  <c r="BK253"/>
  <c r="BK138"/>
  <c r="J266"/>
  <c r="J175"/>
  <c r="J192"/>
  <c r="BK146"/>
  <c i="6" r="BK829"/>
  <c r="BK794"/>
  <c r="J734"/>
  <c r="J692"/>
  <c r="J614"/>
  <c r="J592"/>
  <c r="J527"/>
  <c r="J453"/>
  <c r="BK419"/>
  <c r="J366"/>
  <c r="J350"/>
  <c r="J299"/>
  <c r="J223"/>
  <c r="J153"/>
  <c r="BK839"/>
  <c r="J808"/>
  <c r="BK746"/>
  <c r="BK717"/>
  <c r="J672"/>
  <c r="BK622"/>
  <c r="BK586"/>
  <c r="BK462"/>
  <c r="J425"/>
  <c r="BK404"/>
  <c r="J347"/>
  <c r="BK197"/>
  <c r="J803"/>
  <c r="BK644"/>
  <c r="BK159"/>
  <c r="BK798"/>
  <c r="BK672"/>
  <c r="J536"/>
  <c r="J442"/>
  <c r="J575"/>
  <c r="J436"/>
  <c r="BK316"/>
  <c r="J257"/>
  <c r="BK175"/>
  <c r="BK560"/>
  <c r="BK434"/>
  <c r="J581"/>
  <c r="BK257"/>
  <c r="J170"/>
  <c r="J210"/>
  <c r="BK147"/>
  <c i="7" r="J369"/>
  <c r="BK329"/>
  <c r="BK279"/>
  <c r="J204"/>
  <c r="BK135"/>
  <c r="J344"/>
  <c r="BK285"/>
  <c r="BK192"/>
  <c r="J329"/>
  <c r="BK353"/>
  <c r="BK375"/>
  <c r="J177"/>
  <c i="8" r="BK121"/>
  <c i="9" r="J132"/>
  <c r="BK134"/>
  <c r="BK127"/>
  <c r="J131"/>
  <c i="2" l="1" r="T142"/>
  <c r="BK161"/>
  <c r="J161"/>
  <c r="J106"/>
  <c r="T177"/>
  <c i="3" r="P130"/>
  <c i="4" r="BK137"/>
  <c r="J137"/>
  <c r="J99"/>
  <c r="T328"/>
  <c i="5" r="T137"/>
  <c r="R408"/>
  <c i="6" r="P146"/>
  <c r="R372"/>
  <c r="T548"/>
  <c r="BK762"/>
  <c r="J762"/>
  <c r="J118"/>
  <c r="T840"/>
  <c i="5" r="P137"/>
  <c r="T395"/>
  <c r="BK478"/>
  <c r="J478"/>
  <c r="J109"/>
  <c r="P530"/>
  <c r="BK556"/>
  <c r="J556"/>
  <c r="J113"/>
  <c i="6" r="BK146"/>
  <c r="BK332"/>
  <c r="J332"/>
  <c r="J103"/>
  <c r="P455"/>
  <c r="BK602"/>
  <c r="J602"/>
  <c r="J112"/>
  <c r="P691"/>
  <c r="R762"/>
  <c r="R840"/>
  <c i="2" r="R149"/>
  <c r="P161"/>
  <c r="R177"/>
  <c r="BK188"/>
  <c r="J188"/>
  <c r="J112"/>
  <c r="T193"/>
  <c i="3" r="BK126"/>
  <c r="J126"/>
  <c r="J98"/>
  <c r="BK135"/>
  <c r="J135"/>
  <c r="J101"/>
  <c r="R143"/>
  <c i="4" r="P137"/>
  <c r="R328"/>
  <c i="5" r="R252"/>
  <c r="BK453"/>
  <c r="J453"/>
  <c r="J106"/>
  <c r="R541"/>
  <c r="R540"/>
  <c i="6" r="R146"/>
  <c r="T372"/>
  <c r="R548"/>
  <c r="T602"/>
  <c r="T584"/>
  <c r="P762"/>
  <c r="T828"/>
  <c r="T827"/>
  <c i="2" r="P142"/>
  <c r="P154"/>
  <c r="R166"/>
  <c r="T188"/>
  <c i="3" r="BK130"/>
  <c r="J130"/>
  <c r="J99"/>
  <c i="4" r="T202"/>
  <c r="P356"/>
  <c r="P461"/>
  <c r="R536"/>
  <c i="5" r="R137"/>
  <c r="T408"/>
  <c r="T530"/>
  <c i="6" r="BK256"/>
  <c r="J256"/>
  <c r="J102"/>
  <c r="BK455"/>
  <c r="J455"/>
  <c r="J107"/>
  <c r="BK710"/>
  <c r="J710"/>
  <c r="J116"/>
  <c r="T710"/>
  <c r="T816"/>
  <c i="4" r="R129"/>
  <c r="BK328"/>
  <c r="J328"/>
  <c r="J101"/>
  <c r="R356"/>
  <c r="P483"/>
  <c r="P547"/>
  <c i="5" r="BK252"/>
  <c r="J252"/>
  <c r="J101"/>
  <c r="BK408"/>
  <c r="J408"/>
  <c r="J105"/>
  <c r="P478"/>
  <c r="P477"/>
  <c r="P541"/>
  <c r="P540"/>
  <c i="6" r="T146"/>
  <c r="P332"/>
  <c r="P360"/>
  <c r="T455"/>
  <c r="T613"/>
  <c r="BK720"/>
  <c r="J720"/>
  <c r="J117"/>
  <c r="BK816"/>
  <c r="J816"/>
  <c r="J119"/>
  <c r="R828"/>
  <c r="R827"/>
  <c i="2" r="P137"/>
  <c r="T154"/>
  <c i="4" r="P202"/>
  <c r="T378"/>
  <c r="R461"/>
  <c r="BK536"/>
  <c r="J536"/>
  <c r="J106"/>
  <c r="BK547"/>
  <c r="J547"/>
  <c r="J107"/>
  <c i="5" r="BK395"/>
  <c r="J395"/>
  <c r="J104"/>
  <c r="T453"/>
  <c r="BK530"/>
  <c r="J530"/>
  <c r="J110"/>
  <c r="P556"/>
  <c i="6" r="T332"/>
  <c r="T360"/>
  <c r="R435"/>
  <c r="R613"/>
  <c r="T720"/>
  <c r="BK828"/>
  <c r="BK827"/>
  <c r="J827"/>
  <c r="J120"/>
  <c i="2" r="BK137"/>
  <c r="J137"/>
  <c r="J99"/>
  <c r="R154"/>
  <c r="T166"/>
  <c i="3" r="T130"/>
  <c i="4" r="R202"/>
  <c r="BK356"/>
  <c r="J356"/>
  <c r="J102"/>
  <c r="BK461"/>
  <c r="J461"/>
  <c r="J104"/>
  <c r="P536"/>
  <c i="5" r="BK137"/>
  <c r="J137"/>
  <c r="J100"/>
  <c r="P395"/>
  <c r="R453"/>
  <c r="BK541"/>
  <c r="BK540"/>
  <c r="J540"/>
  <c r="J111"/>
  <c i="6" r="R332"/>
  <c r="R360"/>
  <c r="T435"/>
  <c r="P602"/>
  <c i="2" r="BK142"/>
  <c r="J142"/>
  <c r="J100"/>
  <c r="P149"/>
  <c r="T161"/>
  <c r="P177"/>
  <c r="BK182"/>
  <c r="J182"/>
  <c r="J110"/>
  <c r="P188"/>
  <c r="P193"/>
  <c i="4" r="T137"/>
  <c r="P378"/>
  <c r="T483"/>
  <c r="R547"/>
  <c i="7" r="P134"/>
  <c r="T134"/>
  <c r="BK278"/>
  <c r="J278"/>
  <c r="J102"/>
  <c i="2" r="R142"/>
  <c r="BK154"/>
  <c r="J154"/>
  <c r="J103"/>
  <c r="R161"/>
  <c r="BK177"/>
  <c r="J177"/>
  <c r="J108"/>
  <c r="R182"/>
  <c i="3" r="P126"/>
  <c r="P135"/>
  <c i="4" r="BK129"/>
  <c r="J129"/>
  <c r="J98"/>
  <c r="R137"/>
  <c r="BK378"/>
  <c r="J378"/>
  <c r="J103"/>
  <c r="BK483"/>
  <c r="J483"/>
  <c r="J105"/>
  <c r="T536"/>
  <c i="5" r="P252"/>
  <c r="P408"/>
  <c r="P453"/>
  <c r="T541"/>
  <c r="T540"/>
  <c i="6" r="R256"/>
  <c r="BK372"/>
  <c r="J372"/>
  <c r="J105"/>
  <c r="BK435"/>
  <c r="J435"/>
  <c r="J106"/>
  <c r="P548"/>
  <c r="R602"/>
  <c r="BK691"/>
  <c r="J691"/>
  <c r="J115"/>
  <c r="P720"/>
  <c r="R816"/>
  <c r="P840"/>
  <c i="7" r="R184"/>
  <c r="T295"/>
  <c i="2" r="T137"/>
  <c r="T149"/>
  <c r="BK166"/>
  <c r="T182"/>
  <c r="R188"/>
  <c r="BK193"/>
  <c r="J193"/>
  <c r="J114"/>
  <c i="3" r="T126"/>
  <c r="T135"/>
  <c r="BK143"/>
  <c r="J143"/>
  <c r="J104"/>
  <c i="5" r="T478"/>
  <c r="T477"/>
  <c r="T556"/>
  <c i="7" r="P184"/>
  <c r="P304"/>
  <c r="BK340"/>
  <c r="J340"/>
  <c r="J106"/>
  <c r="R357"/>
  <c r="R356"/>
  <c i="8" r="R118"/>
  <c r="R117"/>
  <c i="3" r="R130"/>
  <c r="P143"/>
  <c i="4" r="P129"/>
  <c r="T129"/>
  <c r="P328"/>
  <c r="T356"/>
  <c r="T461"/>
  <c i="5" r="T252"/>
  <c r="R395"/>
  <c r="R478"/>
  <c r="R477"/>
  <c r="R530"/>
  <c r="R556"/>
  <c i="6" r="P256"/>
  <c r="P372"/>
  <c r="P435"/>
  <c r="BK548"/>
  <c r="J548"/>
  <c r="J108"/>
  <c r="P613"/>
  <c r="T691"/>
  <c r="R720"/>
  <c r="P816"/>
  <c r="BK840"/>
  <c r="J840"/>
  <c r="J122"/>
  <c i="7" r="BK134"/>
  <c r="J134"/>
  <c r="J100"/>
  <c r="R134"/>
  <c r="T184"/>
  <c r="P278"/>
  <c r="T278"/>
  <c r="BK295"/>
  <c r="J295"/>
  <c r="J104"/>
  <c r="P295"/>
  <c r="R295"/>
  <c r="BK304"/>
  <c r="J304"/>
  <c r="J105"/>
  <c r="T304"/>
  <c r="P340"/>
  <c r="T340"/>
  <c r="BK357"/>
  <c r="BK356"/>
  <c r="J356"/>
  <c r="J108"/>
  <c r="T357"/>
  <c r="T356"/>
  <c i="8" r="BK118"/>
  <c r="J118"/>
  <c r="J97"/>
  <c r="P118"/>
  <c r="P117"/>
  <c i="1" r="AU102"/>
  <c i="9" r="BK123"/>
  <c r="J123"/>
  <c r="J98"/>
  <c r="P123"/>
  <c r="T123"/>
  <c r="BK130"/>
  <c r="J130"/>
  <c r="J100"/>
  <c r="P130"/>
  <c r="T130"/>
  <c i="2" r="R137"/>
  <c r="R136"/>
  <c r="BK149"/>
  <c r="J149"/>
  <c r="J101"/>
  <c r="P166"/>
  <c r="P182"/>
  <c r="R193"/>
  <c i="3" r="R126"/>
  <c r="R125"/>
  <c r="R124"/>
  <c r="R135"/>
  <c r="T143"/>
  <c i="4" r="BK202"/>
  <c r="J202"/>
  <c r="J100"/>
  <c r="R378"/>
  <c r="R483"/>
  <c r="T547"/>
  <c i="6" r="T256"/>
  <c r="BK360"/>
  <c r="J360"/>
  <c r="J104"/>
  <c r="R455"/>
  <c r="BK613"/>
  <c r="J613"/>
  <c r="J113"/>
  <c r="R691"/>
  <c r="P710"/>
  <c r="R710"/>
  <c r="T762"/>
  <c r="P828"/>
  <c r="P827"/>
  <c i="7" r="BK184"/>
  <c r="J184"/>
  <c r="J101"/>
  <c r="R278"/>
  <c r="R304"/>
  <c r="R340"/>
  <c r="P357"/>
  <c r="P356"/>
  <c i="8" r="T118"/>
  <c r="T117"/>
  <c i="9" r="R123"/>
  <c r="R130"/>
  <c i="2" r="BK152"/>
  <c r="J152"/>
  <c r="J102"/>
  <c r="BK191"/>
  <c r="J191"/>
  <c r="J113"/>
  <c i="5" r="BK387"/>
  <c r="J387"/>
  <c r="J103"/>
  <c i="6" r="BK585"/>
  <c r="J585"/>
  <c r="J111"/>
  <c i="3" r="BK133"/>
  <c r="J133"/>
  <c r="J100"/>
  <c r="BK139"/>
  <c r="J139"/>
  <c r="J102"/>
  <c i="5" r="BK473"/>
  <c r="J473"/>
  <c r="J107"/>
  <c i="6" r="BK685"/>
  <c r="J685"/>
  <c r="J114"/>
  <c i="5" r="BK375"/>
  <c r="J375"/>
  <c r="J102"/>
  <c i="2" r="BK185"/>
  <c r="J185"/>
  <c r="J111"/>
  <c i="6" r="BK251"/>
  <c r="J251"/>
  <c r="J101"/>
  <c r="BK580"/>
  <c r="J580"/>
  <c r="J109"/>
  <c i="2" r="BK180"/>
  <c r="J180"/>
  <c r="J109"/>
  <c i="3" r="BK141"/>
  <c r="J141"/>
  <c r="J103"/>
  <c i="2" r="BK157"/>
  <c r="J157"/>
  <c r="J104"/>
  <c i="7" r="BK288"/>
  <c r="J288"/>
  <c r="J103"/>
  <c r="BK352"/>
  <c r="J352"/>
  <c r="J107"/>
  <c r="BK378"/>
  <c r="J378"/>
  <c r="J110"/>
  <c i="9" r="BK128"/>
  <c r="J128"/>
  <c r="J99"/>
  <c r="BK135"/>
  <c r="J135"/>
  <c r="J101"/>
  <c r="F92"/>
  <c r="BE124"/>
  <c r="BE126"/>
  <c r="BE125"/>
  <c r="E85"/>
  <c i="8" r="BK117"/>
  <c r="J117"/>
  <c r="J96"/>
  <c i="9" r="J118"/>
  <c r="BE127"/>
  <c r="BE132"/>
  <c r="BE133"/>
  <c r="BE136"/>
  <c r="J89"/>
  <c r="BE129"/>
  <c r="BE131"/>
  <c r="BE134"/>
  <c i="7" r="J357"/>
  <c r="J109"/>
  <c i="8" r="E85"/>
  <c r="F92"/>
  <c r="J111"/>
  <c r="BE119"/>
  <c r="J92"/>
  <c r="BE121"/>
  <c i="7" r="BE240"/>
  <c i="6" r="J828"/>
  <c r="J121"/>
  <c i="7" r="J126"/>
  <c r="BE135"/>
  <c r="BE204"/>
  <c r="BE285"/>
  <c r="BE296"/>
  <c r="BE305"/>
  <c i="6" r="J146"/>
  <c r="J100"/>
  <c i="7" r="E85"/>
  <c r="F94"/>
  <c r="BE177"/>
  <c r="BE317"/>
  <c r="BE329"/>
  <c r="J129"/>
  <c r="BE165"/>
  <c r="BE185"/>
  <c r="BE255"/>
  <c r="BE268"/>
  <c r="BE344"/>
  <c r="BE353"/>
  <c r="BE141"/>
  <c r="BE159"/>
  <c r="BE209"/>
  <c r="BE215"/>
  <c r="BE227"/>
  <c r="BE245"/>
  <c r="BE258"/>
  <c r="BE289"/>
  <c r="BE300"/>
  <c r="BE311"/>
  <c r="BE335"/>
  <c r="BE358"/>
  <c r="BE379"/>
  <c r="BE147"/>
  <c r="BE153"/>
  <c r="BE171"/>
  <c r="BE192"/>
  <c r="BE197"/>
  <c r="BE221"/>
  <c r="BE279"/>
  <c r="BE323"/>
  <c r="BE341"/>
  <c r="BE347"/>
  <c r="BE364"/>
  <c r="BE369"/>
  <c r="BE375"/>
  <c i="6" r="BE192"/>
  <c r="BE319"/>
  <c i="5" r="BK477"/>
  <c r="J477"/>
  <c r="J108"/>
  <c i="6" r="J91"/>
  <c r="BE175"/>
  <c r="BE205"/>
  <c r="BE215"/>
  <c r="BE292"/>
  <c r="J94"/>
  <c r="BE159"/>
  <c r="BE235"/>
  <c r="BE245"/>
  <c r="BE331"/>
  <c i="5" r="J541"/>
  <c r="J112"/>
  <c i="6" r="BE210"/>
  <c r="BE276"/>
  <c r="BE299"/>
  <c r="BE310"/>
  <c r="F94"/>
  <c r="BE280"/>
  <c r="BE305"/>
  <c r="BE350"/>
  <c r="BE229"/>
  <c r="BE542"/>
  <c r="BE566"/>
  <c r="BE170"/>
  <c r="BE181"/>
  <c r="BE333"/>
  <c r="BE340"/>
  <c r="BE425"/>
  <c r="BE490"/>
  <c r="BE599"/>
  <c r="BE704"/>
  <c r="BE727"/>
  <c r="BE738"/>
  <c r="BE746"/>
  <c r="BE252"/>
  <c r="BE325"/>
  <c r="BE536"/>
  <c r="BE590"/>
  <c r="BE698"/>
  <c r="BE717"/>
  <c r="BE721"/>
  <c r="BE731"/>
  <c r="BE734"/>
  <c r="BE735"/>
  <c r="BE740"/>
  <c r="BE504"/>
  <c r="BE610"/>
  <c r="BE657"/>
  <c r="BE677"/>
  <c r="BE682"/>
  <c r="BE758"/>
  <c r="BE759"/>
  <c r="BE768"/>
  <c r="BE773"/>
  <c r="BE794"/>
  <c r="BE817"/>
  <c r="E132"/>
  <c r="BE164"/>
  <c r="BE197"/>
  <c r="BE223"/>
  <c r="BE242"/>
  <c r="BE667"/>
  <c r="BE686"/>
  <c r="BE813"/>
  <c r="BE153"/>
  <c r="BE187"/>
  <c r="BE257"/>
  <c r="BE272"/>
  <c r="BE285"/>
  <c r="BE347"/>
  <c r="BE366"/>
  <c r="BE373"/>
  <c r="BE392"/>
  <c r="BE395"/>
  <c r="BE401"/>
  <c r="BE404"/>
  <c r="BE410"/>
  <c r="BE413"/>
  <c r="BE422"/>
  <c r="BE445"/>
  <c r="BE453"/>
  <c r="BE456"/>
  <c r="BE462"/>
  <c r="BE468"/>
  <c r="BE480"/>
  <c r="BE496"/>
  <c r="BE527"/>
  <c r="BE549"/>
  <c r="BE554"/>
  <c r="BE560"/>
  <c r="BE575"/>
  <c r="BE592"/>
  <c r="BE644"/>
  <c r="BE672"/>
  <c r="BE692"/>
  <c r="BE763"/>
  <c r="BE803"/>
  <c r="BE808"/>
  <c r="BE829"/>
  <c r="BE833"/>
  <c r="BE841"/>
  <c r="BE842"/>
  <c r="BE843"/>
  <c r="BE147"/>
  <c r="BE316"/>
  <c r="BE361"/>
  <c r="BE376"/>
  <c r="BE386"/>
  <c r="BE419"/>
  <c r="BE428"/>
  <c r="BE434"/>
  <c r="BE436"/>
  <c r="BE442"/>
  <c r="BE451"/>
  <c r="BE474"/>
  <c r="BE483"/>
  <c r="BE511"/>
  <c r="BE520"/>
  <c r="BE581"/>
  <c r="BE586"/>
  <c r="BE603"/>
  <c r="BE608"/>
  <c r="BE614"/>
  <c r="BE622"/>
  <c r="BE628"/>
  <c r="BE633"/>
  <c r="BE639"/>
  <c r="BE652"/>
  <c r="BE662"/>
  <c r="BE711"/>
  <c r="BE715"/>
  <c r="BE750"/>
  <c r="BE753"/>
  <c r="BE755"/>
  <c r="BE778"/>
  <c r="BE790"/>
  <c r="BE798"/>
  <c r="BE822"/>
  <c r="BE839"/>
  <c i="5" r="J129"/>
  <c r="BE162"/>
  <c r="E85"/>
  <c r="BE175"/>
  <c r="BE227"/>
  <c r="BE154"/>
  <c r="BE168"/>
  <c r="BE239"/>
  <c r="F132"/>
  <c r="BE188"/>
  <c r="BE138"/>
  <c r="BE245"/>
  <c i="4" r="BK128"/>
  <c r="J128"/>
  <c r="J97"/>
  <c i="5" r="BE285"/>
  <c r="BE298"/>
  <c r="BE367"/>
  <c r="BE388"/>
  <c r="BE409"/>
  <c r="BE416"/>
  <c r="BE454"/>
  <c r="BE485"/>
  <c r="BE489"/>
  <c r="BE547"/>
  <c r="J94"/>
  <c r="BE146"/>
  <c r="BE203"/>
  <c r="BE208"/>
  <c r="BE233"/>
  <c r="BE247"/>
  <c r="BE253"/>
  <c r="BE272"/>
  <c r="BE321"/>
  <c r="BE338"/>
  <c r="BE352"/>
  <c r="BE371"/>
  <c r="BE374"/>
  <c r="BE376"/>
  <c r="BE396"/>
  <c r="BE403"/>
  <c r="BE406"/>
  <c r="BE407"/>
  <c r="BE419"/>
  <c r="BE431"/>
  <c r="BE446"/>
  <c r="BE467"/>
  <c r="BE474"/>
  <c r="BE479"/>
  <c r="BE493"/>
  <c r="BE501"/>
  <c r="BE510"/>
  <c r="BE518"/>
  <c r="BE527"/>
  <c r="BE531"/>
  <c r="BE537"/>
  <c r="BE542"/>
  <c r="BE181"/>
  <c r="BE260"/>
  <c r="BE266"/>
  <c r="BE279"/>
  <c r="BE360"/>
  <c r="BE507"/>
  <c r="BE564"/>
  <c r="BE192"/>
  <c r="BE292"/>
  <c r="BE314"/>
  <c r="BE331"/>
  <c r="BE345"/>
  <c r="BE359"/>
  <c r="BE383"/>
  <c r="BE437"/>
  <c r="BE497"/>
  <c r="BE557"/>
  <c r="BE401"/>
  <c r="BE423"/>
  <c r="BE460"/>
  <c r="BE551"/>
  <c r="BE218"/>
  <c r="BE295"/>
  <c r="BE351"/>
  <c r="BE561"/>
  <c i="4" r="E85"/>
  <c r="J92"/>
  <c r="BE131"/>
  <c r="BE135"/>
  <c r="BE162"/>
  <c r="BE168"/>
  <c r="BE174"/>
  <c r="BE177"/>
  <c r="BE183"/>
  <c r="BE187"/>
  <c r="BE189"/>
  <c r="BE193"/>
  <c r="BE218"/>
  <c r="BE228"/>
  <c r="BE243"/>
  <c r="BE256"/>
  <c r="BE274"/>
  <c r="BE292"/>
  <c r="BE304"/>
  <c r="BE350"/>
  <c r="BE366"/>
  <c r="BE372"/>
  <c r="BE416"/>
  <c r="BE437"/>
  <c r="BE443"/>
  <c r="BE465"/>
  <c r="BE471"/>
  <c r="BE496"/>
  <c r="BE517"/>
  <c r="BE520"/>
  <c r="BE523"/>
  <c r="BE532"/>
  <c r="F92"/>
  <c r="BE136"/>
  <c r="BE165"/>
  <c r="BE186"/>
  <c r="BE206"/>
  <c r="BE215"/>
  <c r="BE236"/>
  <c r="BE239"/>
  <c r="BE246"/>
  <c r="BE252"/>
  <c r="BE259"/>
  <c r="BE286"/>
  <c r="BE301"/>
  <c r="BE307"/>
  <c r="BE363"/>
  <c r="BE385"/>
  <c r="BE419"/>
  <c r="BE431"/>
  <c r="BE440"/>
  <c r="BE452"/>
  <c r="BE458"/>
  <c r="BE462"/>
  <c r="BE502"/>
  <c r="BE514"/>
  <c r="BE526"/>
  <c r="J89"/>
  <c r="BE133"/>
  <c r="BE138"/>
  <c r="BE141"/>
  <c r="BE144"/>
  <c r="BE147"/>
  <c r="BE150"/>
  <c r="BE153"/>
  <c r="BE156"/>
  <c r="BE171"/>
  <c r="BE180"/>
  <c r="BE196"/>
  <c r="BE199"/>
  <c r="BE203"/>
  <c r="BE209"/>
  <c r="BE212"/>
  <c r="BE224"/>
  <c r="BE232"/>
  <c r="BE262"/>
  <c r="BE265"/>
  <c r="BE271"/>
  <c r="BE277"/>
  <c r="BE280"/>
  <c r="BE283"/>
  <c r="BE289"/>
  <c r="BE295"/>
  <c r="BE298"/>
  <c r="BE313"/>
  <c r="BE316"/>
  <c r="BE322"/>
  <c r="BE325"/>
  <c r="BE332"/>
  <c r="BE335"/>
  <c r="BE338"/>
  <c r="BE341"/>
  <c r="BE344"/>
  <c r="BE347"/>
  <c r="BE353"/>
  <c r="BE357"/>
  <c r="BE360"/>
  <c r="BE369"/>
  <c r="BE379"/>
  <c r="BE391"/>
  <c r="BE397"/>
  <c r="BE400"/>
  <c r="BE403"/>
  <c r="BE413"/>
  <c r="BE428"/>
  <c r="BE446"/>
  <c r="BE449"/>
  <c r="BE468"/>
  <c r="BE474"/>
  <c r="BE477"/>
  <c r="BE480"/>
  <c r="BE484"/>
  <c r="BE487"/>
  <c r="BE490"/>
  <c r="BE493"/>
  <c r="BE499"/>
  <c r="BE505"/>
  <c r="BE508"/>
  <c r="BE511"/>
  <c r="BE529"/>
  <c r="BE537"/>
  <c r="BE538"/>
  <c r="BE539"/>
  <c r="BE540"/>
  <c r="BE541"/>
  <c r="BE542"/>
  <c r="BE544"/>
  <c r="BE545"/>
  <c r="BE546"/>
  <c r="BE548"/>
  <c r="BE130"/>
  <c r="BE132"/>
  <c r="BE134"/>
  <c r="BE159"/>
  <c r="BE188"/>
  <c r="BE190"/>
  <c r="BE221"/>
  <c r="BE249"/>
  <c r="BE268"/>
  <c r="BE310"/>
  <c r="BE319"/>
  <c r="BE329"/>
  <c r="BE375"/>
  <c r="BE382"/>
  <c r="BE388"/>
  <c r="BE394"/>
  <c r="BE406"/>
  <c r="BE409"/>
  <c r="BE422"/>
  <c r="BE425"/>
  <c r="BE434"/>
  <c r="BE455"/>
  <c r="BE543"/>
  <c r="BE549"/>
  <c r="BE550"/>
  <c r="BE551"/>
  <c r="BE552"/>
  <c r="BE553"/>
  <c r="BE554"/>
  <c r="BE555"/>
  <c i="3" r="BE128"/>
  <c r="E114"/>
  <c r="F121"/>
  <c r="BE145"/>
  <c i="2" r="J166"/>
  <c r="J107"/>
  <c i="3" r="BE127"/>
  <c r="BE131"/>
  <c r="BE144"/>
  <c r="BE140"/>
  <c r="BE142"/>
  <c r="J89"/>
  <c r="J92"/>
  <c r="BE129"/>
  <c r="BE132"/>
  <c r="BE134"/>
  <c r="BE136"/>
  <c r="BE137"/>
  <c r="BE138"/>
  <c r="BE146"/>
  <c i="1" r="BA96"/>
  <c i="2" r="J92"/>
  <c r="F131"/>
  <c r="BE138"/>
  <c r="BE147"/>
  <c r="BE164"/>
  <c r="BE145"/>
  <c r="E124"/>
  <c r="BE150"/>
  <c r="BE155"/>
  <c r="BE175"/>
  <c r="BE181"/>
  <c r="BE184"/>
  <c r="BE190"/>
  <c r="BE192"/>
  <c r="BE196"/>
  <c r="BE141"/>
  <c r="BE143"/>
  <c r="BE151"/>
  <c r="BE153"/>
  <c r="BE156"/>
  <c r="BE163"/>
  <c r="BE167"/>
  <c r="BE169"/>
  <c r="BE170"/>
  <c r="BE171"/>
  <c r="BE173"/>
  <c r="BE176"/>
  <c r="BE179"/>
  <c r="BE172"/>
  <c r="BE174"/>
  <c r="J89"/>
  <c r="BE165"/>
  <c r="BE183"/>
  <c r="BE194"/>
  <c r="BE139"/>
  <c r="BE140"/>
  <c r="BE144"/>
  <c r="BE146"/>
  <c r="BE148"/>
  <c r="BE158"/>
  <c r="BE162"/>
  <c r="BE168"/>
  <c r="BE178"/>
  <c r="BE186"/>
  <c r="BE189"/>
  <c i="3" r="F35"/>
  <c i="1" r="BB96"/>
  <c i="4" r="F36"/>
  <c i="1" r="BC97"/>
  <c i="6" r="F37"/>
  <c i="1" r="BB100"/>
  <c i="9" r="J34"/>
  <c i="1" r="AW103"/>
  <c i="2" r="F35"/>
  <c i="1" r="BB95"/>
  <c i="5" r="F37"/>
  <c i="1" r="BB99"/>
  <c i="7" r="F38"/>
  <c i="1" r="BC101"/>
  <c i="7" r="F39"/>
  <c i="1" r="BD101"/>
  <c i="2" r="F34"/>
  <c i="1" r="BA95"/>
  <c i="4" r="F37"/>
  <c i="1" r="BD97"/>
  <c i="5" r="F38"/>
  <c i="1" r="BC99"/>
  <c i="6" r="F39"/>
  <c i="1" r="BD100"/>
  <c i="8" r="F35"/>
  <c i="1" r="BB102"/>
  <c i="9" r="F36"/>
  <c i="1" r="BC103"/>
  <c i="3" r="J34"/>
  <c i="1" r="AW96"/>
  <c i="4" r="F34"/>
  <c i="1" r="BA97"/>
  <c i="6" r="J36"/>
  <c i="1" r="AW100"/>
  <c i="2" r="F37"/>
  <c i="1" r="BD95"/>
  <c i="5" r="F36"/>
  <c i="1" r="BA99"/>
  <c i="7" r="F37"/>
  <c i="1" r="BB101"/>
  <c i="8" r="F36"/>
  <c i="1" r="BC102"/>
  <c i="9" r="F34"/>
  <c i="1" r="BA103"/>
  <c i="2" r="F36"/>
  <c i="1" r="BC95"/>
  <c i="5" r="F39"/>
  <c i="1" r="BD99"/>
  <c i="7" r="J36"/>
  <c i="1" r="AW101"/>
  <c i="8" r="J34"/>
  <c i="1" r="AW102"/>
  <c i="3" r="F36"/>
  <c i="1" r="BC96"/>
  <c i="4" r="F35"/>
  <c i="1" r="BB97"/>
  <c i="6" r="F36"/>
  <c i="1" r="BA100"/>
  <c i="9" r="F35"/>
  <c i="1" r="BB103"/>
  <c r="AS94"/>
  <c i="3" r="F37"/>
  <c i="1" r="BD96"/>
  <c i="4" r="J34"/>
  <c i="1" r="AW97"/>
  <c i="6" r="F38"/>
  <c i="1" r="BC100"/>
  <c i="8" r="F34"/>
  <c i="1" r="BA102"/>
  <c i="9" r="F37"/>
  <c i="1" r="BD103"/>
  <c i="2" r="J34"/>
  <c i="1" r="AW95"/>
  <c i="5" r="J36"/>
  <c i="1" r="AW99"/>
  <c i="7" r="F36"/>
  <c i="1" r="BA101"/>
  <c i="8" r="F37"/>
  <c i="1" r="BD102"/>
  <c i="9" l="1" r="R122"/>
  <c r="R121"/>
  <c i="7" r="T133"/>
  <c r="T132"/>
  <c i="6" r="T145"/>
  <c r="T144"/>
  <c i="2" r="P160"/>
  <c i="9" r="P122"/>
  <c r="P121"/>
  <c i="1" r="AU103"/>
  <c i="3" r="T125"/>
  <c r="T124"/>
  <c i="7" r="R133"/>
  <c r="R132"/>
  <c i="4" r="T128"/>
  <c r="T127"/>
  <c i="5" r="R136"/>
  <c r="R135"/>
  <c i="2" r="R160"/>
  <c r="R135"/>
  <c r="R134"/>
  <c i="4" r="P128"/>
  <c r="P127"/>
  <c i="1" r="AU97"/>
  <c i="2" r="BK160"/>
  <c r="T136"/>
  <c i="6" r="R145"/>
  <c i="9" r="T122"/>
  <c r="T121"/>
  <c i="3" r="P125"/>
  <c r="P124"/>
  <c i="1" r="AU96"/>
  <c i="7" r="P133"/>
  <c r="P132"/>
  <c i="1" r="AU101"/>
  <c i="6" r="P584"/>
  <c r="P145"/>
  <c r="R584"/>
  <c r="BK145"/>
  <c r="J145"/>
  <c r="J99"/>
  <c i="4" r="R128"/>
  <c r="R127"/>
  <c i="2" r="T160"/>
  <c r="P136"/>
  <c r="P135"/>
  <c r="P134"/>
  <c i="1" r="AU95"/>
  <c i="5" r="P136"/>
  <c r="P135"/>
  <c i="1" r="AU99"/>
  <c i="5" r="T136"/>
  <c r="T135"/>
  <c r="BK136"/>
  <c r="J136"/>
  <c r="J99"/>
  <c i="7" r="BK133"/>
  <c r="J133"/>
  <c r="J99"/>
  <c i="2" r="BK136"/>
  <c r="J136"/>
  <c r="J98"/>
  <c i="6" r="BK584"/>
  <c r="J584"/>
  <c r="J110"/>
  <c i="3" r="BK125"/>
  <c r="J125"/>
  <c r="J97"/>
  <c i="9" r="BK122"/>
  <c r="J122"/>
  <c r="J97"/>
  <c i="7" r="BK132"/>
  <c r="J132"/>
  <c i="5" r="BK135"/>
  <c r="J135"/>
  <c i="4" r="BK127"/>
  <c r="J127"/>
  <c r="J96"/>
  <c i="1" r="BC98"/>
  <c r="AY98"/>
  <c r="BD98"/>
  <c r="BA98"/>
  <c r="AW98"/>
  <c i="7" r="J32"/>
  <c i="1" r="AG101"/>
  <c i="8" r="F33"/>
  <c i="1" r="AZ102"/>
  <c i="2" r="J33"/>
  <c i="1" r="AV95"/>
  <c r="AT95"/>
  <c i="7" r="J35"/>
  <c i="1" r="AV101"/>
  <c r="AT101"/>
  <c i="8" r="J30"/>
  <c i="1" r="AG102"/>
  <c i="9" r="F33"/>
  <c i="1" r="AZ103"/>
  <c i="5" r="F35"/>
  <c i="1" r="AZ99"/>
  <c i="3" r="J33"/>
  <c i="1" r="AV96"/>
  <c r="AT96"/>
  <c i="5" r="J32"/>
  <c i="1" r="AG99"/>
  <c i="6" r="F35"/>
  <c i="1" r="AZ100"/>
  <c i="2" r="F33"/>
  <c i="1" r="AZ95"/>
  <c i="7" r="F35"/>
  <c i="1" r="AZ101"/>
  <c r="BB98"/>
  <c r="AX98"/>
  <c i="8" r="J33"/>
  <c i="1" r="AV102"/>
  <c r="AT102"/>
  <c i="9" r="J33"/>
  <c i="1" r="AV103"/>
  <c r="AT103"/>
  <c i="4" r="F33"/>
  <c i="1" r="AZ97"/>
  <c i="4" r="J33"/>
  <c i="1" r="AV97"/>
  <c r="AT97"/>
  <c i="3" r="F33"/>
  <c i="1" r="AZ96"/>
  <c i="6" r="J35"/>
  <c i="1" r="AV100"/>
  <c r="AT100"/>
  <c i="5" r="J35"/>
  <c i="1" r="AV99"/>
  <c r="AT99"/>
  <c i="6" l="1" r="R144"/>
  <c r="P144"/>
  <c i="1" r="AU100"/>
  <c i="2" r="T135"/>
  <c r="T134"/>
  <c r="BK135"/>
  <c r="J135"/>
  <c r="J97"/>
  <c r="J160"/>
  <c r="J105"/>
  <c i="3" r="BK124"/>
  <c r="J124"/>
  <c r="J96"/>
  <c i="9" r="BK121"/>
  <c r="J121"/>
  <c r="J96"/>
  <c i="6" r="BK144"/>
  <c r="J144"/>
  <c r="J98"/>
  <c i="1" r="AN102"/>
  <c r="AN101"/>
  <c i="7" r="J98"/>
  <c i="8" r="J39"/>
  <c i="7" r="J41"/>
  <c i="1" r="AN99"/>
  <c i="5" r="J98"/>
  <c r="J41"/>
  <c i="1" r="AU98"/>
  <c i="4" r="J30"/>
  <c i="1" r="AG97"/>
  <c r="BD94"/>
  <c r="W33"/>
  <c r="BA94"/>
  <c r="W30"/>
  <c r="AZ98"/>
  <c r="AV98"/>
  <c r="AT98"/>
  <c r="BC94"/>
  <c r="W32"/>
  <c r="BB94"/>
  <c r="AX94"/>
  <c i="2" l="1" r="BK134"/>
  <c r="J134"/>
  <c i="4" r="J39"/>
  <c i="1" r="AN97"/>
  <c r="AU94"/>
  <c i="3" r="J30"/>
  <c i="1" r="AG96"/>
  <c r="AZ94"/>
  <c r="AV94"/>
  <c r="AK29"/>
  <c i="2" r="J30"/>
  <c i="1" r="AG95"/>
  <c i="9" r="J30"/>
  <c i="1" r="AG103"/>
  <c i="6" r="J32"/>
  <c i="1" r="AG100"/>
  <c r="AG98"/>
  <c r="AN98"/>
  <c r="AY94"/>
  <c r="AW94"/>
  <c r="AK30"/>
  <c r="W31"/>
  <c l="1" r="AN100"/>
  <c i="2" r="J96"/>
  <c r="J39"/>
  <c i="9" r="J39"/>
  <c i="6" r="J41"/>
  <c i="3" r="J39"/>
  <c i="1" r="AN95"/>
  <c r="AN96"/>
  <c r="AN103"/>
  <c r="AG94"/>
  <c r="AK26"/>
  <c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<sst xmlns="http://schemas.openxmlformats.org/spreadsheetml/2006/main">
  <si>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</si>
  <si>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</si>
  <si>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</si>
  <si>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</si>
  <si>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</si>
  <si>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{7b0c7a0e-e845-44af-9381-fe1d8e626f18}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</si>
  <si>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</si>
  <si>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</si>
  <si>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</si>
  <si>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</si>
  <si>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</si>
  <si>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</si>
  <si>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</si>
  <si>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</si>
  <si>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(M22)_2025_11_11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</si>
  <si>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</si>
  <si>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</si>
  <si>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MVE Pořešín, DPS</t>
  </si>
  <si>
    <t>KSO:</t>
  </si>
  <si>
    <t>CC-CZ:</t>
  </si>
  <si>
    <t>Místo:</t>
  </si>
  <si>
    <t xml:space="preserve"> </t>
  </si>
  <si>
    <t>Datum:</t>
  </si>
  <si>
    <t>11. 11. 2025</t>
  </si>
  <si>
    <t>Zadavatel:</t>
  </si>
  <si>
    <t>IČ:</t>
  </si>
  <si>
    <t>70889953</t>
  </si>
  <si>
    <t>Povodí Vltavy, státní podnik</t>
  </si>
  <si>
    <t>DIČ:</t>
  </si>
  <si>
    <t>CZ70889953</t>
  </si>
  <si>
    <t>Uchazeč:</t>
  </si>
  <si>
    <t>Vyplň údaj</t>
  </si>
  <si>
    <t>Projektant:</t>
  </si>
  <si>
    <t>28387767</t>
  </si>
  <si>
    <t>Mürabell s.r.o.</t>
  </si>
  <si>
    <t>CZ28387767</t>
  </si>
  <si>
    <t>True</t>
  </si>
  <si>
    <t>Zpracovatel: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</si>
  <si>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</si>
  <si>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                                                             Cenová úroveň URS CU 2025/I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</si>
  <si>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</si>
  <si>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</si>
  <si>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</si>
  <si>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</si>
  <si>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</si>
  <si>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</si>
  <si>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</si>
  <si>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</si>
  <si>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</si>
  <si>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</si>
  <si>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</si>
  <si>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</si>
  <si>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</si>
  <si>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</si>
  <si>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</si>
  <si>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</si>
  <si>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</si>
  <si>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</si>
  <si>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</si>
  <si>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</si>
  <si>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</si>
  <si>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</si>
  <si>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</si>
  <si>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</si>
  <si>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</si>
  <si>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</si>
  <si>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</si>
  <si>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</si>
  <si>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</si>
  <si>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</si>
  <si>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</si>
  <si>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</si>
  <si>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</si>
  <si>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</si>
  <si>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</si>
  <si>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</si>
  <si>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</si>
  <si>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</si>
  <si>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</si>
  <si>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</si>
  <si>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</si>
  <si>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</si>
  <si>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</si>
  <si>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</si>
  <si>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</si>
  <si>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</si>
  <si>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Zařízení strojovny</t>
  </si>
  <si>
    <t>PRO</t>
  </si>
  <si>
    <t>1</t>
  </si>
  <si>
    <t>{02fd47a8-3478-4460-b715-4566da568ce9}</t>
  </si>
  <si>
    <t>2</t>
  </si>
  <si>
    <t>PS 02</t>
  </si>
  <si>
    <t>Zařízení vtoku</t>
  </si>
  <si>
    <t>{a72961fb-7248-40ed-bf42-899a0ec0a8e0}</t>
  </si>
  <si>
    <t>PS 03</t>
  </si>
  <si>
    <t>Elektrotechnologická část</t>
  </si>
  <si>
    <t>{05aa29fb-ff7e-45a8-bdd7-1f28434ac040}</t>
  </si>
  <si>
    <t>SO 01</t>
  </si>
  <si>
    <t>Objekt MVE</t>
  </si>
  <si>
    <t>STA</t>
  </si>
  <si>
    <t>{9aad120e-3e4e-412a-9124-c07616610a0e}</t>
  </si>
  <si>
    <t>SO 01.1</t>
  </si>
  <si>
    <t>Vtok</t>
  </si>
  <si>
    <t>Soupis</t>
  </si>
  <si>
    <t>{0429c88c-f4a7-40b6-92b1-22e6119638ac}</t>
  </si>
  <si>
    <t>SO 01.2</t>
  </si>
  <si>
    <t>Strojovna MVE</t>
  </si>
  <si>
    <t>{dc4bf532-94d0-42c2-9662-6ed3f8528b85}</t>
  </si>
  <si>
    <t>SO 01.3</t>
  </si>
  <si>
    <t>Výtok</t>
  </si>
  <si>
    <t>{6cd10bc6-9ea1-4666-80ce-d0cb3c061a2f}</t>
  </si>
  <si>
    <t>SO 11</t>
  </si>
  <si>
    <t>Kabelová přípojka 0,4 kV do trafostanice a měření</t>
  </si>
  <si>
    <t>{607e4d9f-e9f7-4e78-a5e5-46338fae46c5}</t>
  </si>
  <si>
    <t>VON</t>
  </si>
  <si>
    <t>Vedlejší a ostatní náklady</t>
  </si>
  <si>
    <t>{e64db1d0-3764-4446-923b-06ee4ec7e838}</t>
  </si>
  <si>
    <t>KRYCÍ LIST SOUPISU PRACÍ</t>
  </si>
  <si>
    <t>Objekt:</t>
  </si>
  <si>
    <t>PS 01 - Zařízení strojovny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</si>
  <si>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</si>
  <si>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</si>
  <si>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</si>
  <si>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</si>
  <si>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</si>
  <si>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    1 - Turbína KR 860 kompletní vč. deskového provozního uzávěru a převodu</t>
  </si>
  <si>
    <t xml:space="preserve">      1.1 - Deskový provozní uzávěr (DU), montáž a dodávka</t>
  </si>
  <si>
    <t xml:space="preserve">      1.2 - Turbína, montáž a dodávka</t>
  </si>
  <si>
    <t xml:space="preserve">      1.3 - Příslušenství turbíny, montáž a dodávka</t>
  </si>
  <si>
    <t xml:space="preserve">      1.4 - Opravy dle technického nálezu</t>
  </si>
  <si>
    <t xml:space="preserve">      1.5 - Generátor, montáž a dodávka</t>
  </si>
  <si>
    <t xml:space="preserve">      1.6 - Demontované zařízení ve strojovně</t>
  </si>
  <si>
    <t xml:space="preserve">    2 - Turbína HH 600 SSK kompletní vč. deskového provozního uzávěru a převodu </t>
  </si>
  <si>
    <t xml:space="preserve">      2.1 - Deskový provozní uzávěr (DU), montáž a dodávka</t>
  </si>
  <si>
    <t xml:space="preserve">      2.2 - Turbína, montáž a dodávka</t>
  </si>
  <si>
    <t xml:space="preserve">      2.3 - Příslušenství turbíny, montáž a dodávka</t>
  </si>
  <si>
    <t xml:space="preserve">      2.4 - Opravy dle technického nálezu</t>
  </si>
  <si>
    <t xml:space="preserve">      2.5 - Generátor, montáž a dodávka</t>
  </si>
  <si>
    <t xml:space="preserve">      2.6 - Demontované zařízení ve strojovně</t>
  </si>
  <si>
    <t xml:space="preserve">      2.7 - Čerpání prosáklé vody</t>
  </si>
  <si>
    <t xml:space="preserve">      2.8 - Zachycovač oleje </t>
  </si>
  <si>
    <t xml:space="preserve">      2.9 - Vzduchotechnické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</si>
  <si>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</si>
  <si>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</si>
  <si>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</si>
  <si>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</si>
  <si>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</si>
  <si>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</si>
  <si>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</si>
  <si>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</si>
  <si>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</si>
  <si>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</si>
  <si>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</si>
  <si>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</si>
  <si>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</si>
  <si>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</t>
  </si>
  <si>
    <t>ROZPOCET</t>
  </si>
  <si>
    <t>Turbína KR 860 kompletní vč. deskového provozního uzávěru a převodu</t>
  </si>
  <si>
    <t>1.1</t>
  </si>
  <si>
    <t>Deskový provozní uzávěr (DU), montáž a dodávka</t>
  </si>
  <si>
    <t>K</t>
  </si>
  <si>
    <t>1.1.1</t>
  </si>
  <si>
    <t>Nová tabule deskového uzávěru</t>
  </si>
  <si>
    <t>sada</t>
  </si>
  <si>
    <t>3</t>
  </si>
  <si>
    <t>-620871524</t>
  </si>
  <si>
    <t>1.1.2</t>
  </si>
  <si>
    <t>Výměna stávající skříně deskového uzávěru vč. přechodového kusu</t>
  </si>
  <si>
    <t>354747730</t>
  </si>
  <si>
    <t>1.1.3</t>
  </si>
  <si>
    <t>Ovládání DU hydraulickým servoválcem, nový ČAD</t>
  </si>
  <si>
    <t>-899914819</t>
  </si>
  <si>
    <t>4</t>
  </si>
  <si>
    <t>1.1.4</t>
  </si>
  <si>
    <t>Nový systém hydraulického ovládání DU a rozvodu hydrauliky DU</t>
  </si>
  <si>
    <t>466785719</t>
  </si>
  <si>
    <t>1.2</t>
  </si>
  <si>
    <t>Turbína, montáž a dodávka</t>
  </si>
  <si>
    <t>1.2.1</t>
  </si>
  <si>
    <t xml:space="preserve">Demontáž turbíny, odvoz do dílny, montáž turbíny </t>
  </si>
  <si>
    <t>1055395736</t>
  </si>
  <si>
    <t>6</t>
  </si>
  <si>
    <t>1.2.2</t>
  </si>
  <si>
    <t xml:space="preserve">Nové části turbíny  </t>
  </si>
  <si>
    <t>-147890704</t>
  </si>
  <si>
    <t>7</t>
  </si>
  <si>
    <t>1.2.3</t>
  </si>
  <si>
    <t>Oprava – úprava, pevného rozváděcího kola (RK)</t>
  </si>
  <si>
    <t>-1701866096</t>
  </si>
  <si>
    <t>8</t>
  </si>
  <si>
    <t>1.2.4</t>
  </si>
  <si>
    <t>Oprava komory oběžného kola (OK)</t>
  </si>
  <si>
    <t>-255954597</t>
  </si>
  <si>
    <t>9</t>
  </si>
  <si>
    <t>1.2.5</t>
  </si>
  <si>
    <t>Kontrola a oprava povrchu obtékaných částí a vnějších ploch</t>
  </si>
  <si>
    <t>-620209825</t>
  </si>
  <si>
    <t>10</t>
  </si>
  <si>
    <t>1.2.6</t>
  </si>
  <si>
    <t>Nový čerpací agregát pro systém hydrauliky oběžného kola</t>
  </si>
  <si>
    <t>-367646493</t>
  </si>
  <si>
    <t>1.3</t>
  </si>
  <si>
    <t>Příslušenství turbíny, montáž a dodávka</t>
  </si>
  <si>
    <t>11</t>
  </si>
  <si>
    <t>1.3.1</t>
  </si>
  <si>
    <t>Kontrola řemenového převodu</t>
  </si>
  <si>
    <t>1330676010</t>
  </si>
  <si>
    <t>1.3.2</t>
  </si>
  <si>
    <t xml:space="preserve">Kontrola uložení generátoru a napínacího zařízení </t>
  </si>
  <si>
    <t>-972052677</t>
  </si>
  <si>
    <t>1.4</t>
  </si>
  <si>
    <t>Opravy dle technického nálezu</t>
  </si>
  <si>
    <t>13</t>
  </si>
  <si>
    <t>1.4.1</t>
  </si>
  <si>
    <t xml:space="preserve">Opravy na zařízení ve strojovně dle technického nálezu </t>
  </si>
  <si>
    <t>hod</t>
  </si>
  <si>
    <t>385986482</t>
  </si>
  <si>
    <t>1.5</t>
  </si>
  <si>
    <t>Generátor, montáž a dodávka</t>
  </si>
  <si>
    <t>14</t>
  </si>
  <si>
    <t>1.5.1</t>
  </si>
  <si>
    <t>Generátor</t>
  </si>
  <si>
    <t>-64031351</t>
  </si>
  <si>
    <t>15</t>
  </si>
  <si>
    <t>1.5.2</t>
  </si>
  <si>
    <t>Generátor, montáž</t>
  </si>
  <si>
    <t>1802950895</t>
  </si>
  <si>
    <t>1.6</t>
  </si>
  <si>
    <t>Demontované zařízení ve strojovně</t>
  </si>
  <si>
    <t>16</t>
  </si>
  <si>
    <t>1.6.1</t>
  </si>
  <si>
    <t>Odvoz demontovaných dílů</t>
  </si>
  <si>
    <t>-1775259417</t>
  </si>
  <si>
    <t>P</t>
  </si>
  <si>
    <t>Poznámka k položce:_x000d_
Množství bude prokazatelně stanoveno dokladem (např.vážní lístky)</t>
  </si>
  <si>
    <t xml:space="preserve">Turbína HH 600 SSK kompletní vč. deskového provozního uzávěru a převodu </t>
  </si>
  <si>
    <t>2.1</t>
  </si>
  <si>
    <t>17</t>
  </si>
  <si>
    <t>2.1.1</t>
  </si>
  <si>
    <t>265762885</t>
  </si>
  <si>
    <t>18</t>
  </si>
  <si>
    <t>2.1.2</t>
  </si>
  <si>
    <t>-30731198</t>
  </si>
  <si>
    <t>19</t>
  </si>
  <si>
    <t>2.1.3</t>
  </si>
  <si>
    <t>Ovládání DU hydraulickým servoválcem, ČAD</t>
  </si>
  <si>
    <t>53786852</t>
  </si>
  <si>
    <t>20</t>
  </si>
  <si>
    <t>2.1.4</t>
  </si>
  <si>
    <t>Nový systém hydraulického ovládání DU a rozvodu hydrauliky deskového uzávěru</t>
  </si>
  <si>
    <t>-1032227732</t>
  </si>
  <si>
    <t>2.2</t>
  </si>
  <si>
    <t>2.2.1</t>
  </si>
  <si>
    <t>-170269648</t>
  </si>
  <si>
    <t>22</t>
  </si>
  <si>
    <t>2.2.2</t>
  </si>
  <si>
    <t xml:space="preserve">Revize a úprava ložisek uložení hřídele turbíny </t>
  </si>
  <si>
    <t>-738740329</t>
  </si>
  <si>
    <t>23</t>
  </si>
  <si>
    <t>2.2.3</t>
  </si>
  <si>
    <t xml:space="preserve">Revize a úprava mechanismu oběžného kola </t>
  </si>
  <si>
    <t>-1150003066</t>
  </si>
  <si>
    <t>24</t>
  </si>
  <si>
    <t>2.2.4</t>
  </si>
  <si>
    <t>Kontrola a oprava lopatek oběžného kola (OK)</t>
  </si>
  <si>
    <t>-161721763</t>
  </si>
  <si>
    <t>25</t>
  </si>
  <si>
    <t>2.2.5</t>
  </si>
  <si>
    <t xml:space="preserve">Kontrola a oprava hřídele turbíny </t>
  </si>
  <si>
    <t>1215915058</t>
  </si>
  <si>
    <t>26</t>
  </si>
  <si>
    <t>2.2.6</t>
  </si>
  <si>
    <t xml:space="preserve">Kontrola a úprava ucpávky </t>
  </si>
  <si>
    <t>-701728034</t>
  </si>
  <si>
    <t>27</t>
  </si>
  <si>
    <t>2.2.7</t>
  </si>
  <si>
    <t>Kontrola a oprava pevného rozváděcího kola (RK)</t>
  </si>
  <si>
    <t>1768493545</t>
  </si>
  <si>
    <t>28</t>
  </si>
  <si>
    <t>2.2.8</t>
  </si>
  <si>
    <t>Kontrola a oprava komory oběžného kola</t>
  </si>
  <si>
    <t>-868741633</t>
  </si>
  <si>
    <t>29</t>
  </si>
  <si>
    <t>2.2.9</t>
  </si>
  <si>
    <t>92477644</t>
  </si>
  <si>
    <t>30</t>
  </si>
  <si>
    <t>2.2.10</t>
  </si>
  <si>
    <t>2032582673</t>
  </si>
  <si>
    <t>2.3</t>
  </si>
  <si>
    <t>31</t>
  </si>
  <si>
    <t>2.3.1</t>
  </si>
  <si>
    <t>1133056429</t>
  </si>
  <si>
    <t>32</t>
  </si>
  <si>
    <t>2.3.2</t>
  </si>
  <si>
    <t>-1474052313</t>
  </si>
  <si>
    <t>2.4</t>
  </si>
  <si>
    <t>33</t>
  </si>
  <si>
    <t>2.4.1</t>
  </si>
  <si>
    <t>-1660622845</t>
  </si>
  <si>
    <t>2.5</t>
  </si>
  <si>
    <t>34</t>
  </si>
  <si>
    <t>2.5.1</t>
  </si>
  <si>
    <t xml:space="preserve">Generátor – nový </t>
  </si>
  <si>
    <t>1307860360</t>
  </si>
  <si>
    <t>35</t>
  </si>
  <si>
    <t>2.5.2</t>
  </si>
  <si>
    <t>301285402</t>
  </si>
  <si>
    <t>2.6</t>
  </si>
  <si>
    <t>36</t>
  </si>
  <si>
    <t>2.6.1</t>
  </si>
  <si>
    <t>1906411516</t>
  </si>
  <si>
    <t>Poznámka k položce:_x000d_
Pozn.: Množství bude prokazatelně stanoveno dokladem (např.vážní lístky)</t>
  </si>
  <si>
    <t>2.7</t>
  </si>
  <si>
    <t>Čerpání prosáklé vody</t>
  </si>
  <si>
    <t>37</t>
  </si>
  <si>
    <t>2.7.1</t>
  </si>
  <si>
    <t>Ponorné čerpadlo</t>
  </si>
  <si>
    <t>kus</t>
  </si>
  <si>
    <t>568487047</t>
  </si>
  <si>
    <t>38</t>
  </si>
  <si>
    <t>2.7.2</t>
  </si>
  <si>
    <t>Výtlak čerpadel</t>
  </si>
  <si>
    <t>-613414991</t>
  </si>
  <si>
    <t>2.8</t>
  </si>
  <si>
    <t xml:space="preserve">Zachycovač oleje </t>
  </si>
  <si>
    <t>39</t>
  </si>
  <si>
    <t>2.8.1</t>
  </si>
  <si>
    <t>1511950904</t>
  </si>
  <si>
    <t>2.9</t>
  </si>
  <si>
    <t>Vzduchotechnické zařízení</t>
  </si>
  <si>
    <t>40</t>
  </si>
  <si>
    <t>2.9.1</t>
  </si>
  <si>
    <t>Dodávka zařízení</t>
  </si>
  <si>
    <t>608909933</t>
  </si>
  <si>
    <t xml:space="preserve">Poznámka k položce:_x000d_
1.1       Ventilátor do potrubí HXTR/4-355H (Elektrodesign) 1 ks_x000d_
            V = 1520  m3/h_x000d_
            p = 85 Pa_x000d_
            P = 0,145 kW              400 V_x000d_
            Provozní teplota –25 až +70oC                                        _x000d_
_x000d_
 1.2       Žaluziová klapka samotížná PER-355W (Elektrodesign)       1 ks _x000d_
_x000d_
 1.3       Protidešťová žaluzie 400x500                                              1  ks_x000d_
_x000d_
1.4       Klapka uzavírací těsná 400x400, ruční ovládání                    1 ks_x000d_
_x000d_
1.5       Krycí mřížka 400x400     ks 1 _x000d_
                                                  _x000d_
1.6       Čtyřhranné ocelové potrubí z pozink.plechu do obvodu_x000d_
            2000, 30 % tvarovek                                                            6  bm_x000d_
_x000d_
1.7        Kruhové ocelové potrubí z pozink.plechu do prům.355 mm,_x000d_
            0 % tvarovek                                                                        1  bm</t>
  </si>
  <si>
    <t>41</t>
  </si>
  <si>
    <t>2.9.2</t>
  </si>
  <si>
    <t>Montáž, těsnící, spojovací a pomocný materiál</t>
  </si>
  <si>
    <t>1273294495</t>
  </si>
  <si>
    <t xml:space="preserve">Poznámka k položce:_x000d_
Spojovací materiál pozinkovaný   4 kg_x000d_
_x000d_
Závěsný materiál pozinkovaný s pryžovými silentbloky      3  kg_x000d_
_x000d_
Závitová tyč pozinkovaná       4 bm_x000d_
_x000d_
Těsnění pryžové samolepící      20  bm_x000d_
_x000d_
Nátěry potrubí syntetické (zvenku)     2 m2_x000d_
            1 x reaktivní_x000d_
            1 x základní_x000d_
            3 x vrchní s emailováním                                                      </t>
  </si>
  <si>
    <t>PS 02 - Zařízení vtoku</t>
  </si>
  <si>
    <t xml:space="preserve">    3.1 - Jemné česle a žlab, montáž a dodávka</t>
  </si>
  <si>
    <t xml:space="preserve">    3.2 - Čistící stroj česlí, montáž a dodávka</t>
  </si>
  <si>
    <t xml:space="preserve">    3.3 - Kontejner na shrabky </t>
  </si>
  <si>
    <t xml:space="preserve">    3.4 - Stavidlový uzávěr vtoku, montáž a dodávka</t>
  </si>
  <si>
    <t xml:space="preserve">    3.5 - Stavidlo vtoku proplachu, montáž a dodávka</t>
  </si>
  <si>
    <t xml:space="preserve">    3.6 - Demontovaná zařízení vtoku</t>
  </si>
  <si>
    <t xml:space="preserve">    3.7 - Společné práce</t>
  </si>
  <si>
    <t>3.1</t>
  </si>
  <si>
    <t>Jemné česle a žlab, montáž a dodávka</t>
  </si>
  <si>
    <t>3.1.1</t>
  </si>
  <si>
    <t xml:space="preserve">Česle </t>
  </si>
  <si>
    <t>-1757551575</t>
  </si>
  <si>
    <t>3.1.3</t>
  </si>
  <si>
    <t xml:space="preserve">Žlab na shrabky </t>
  </si>
  <si>
    <t>-1857263831</t>
  </si>
  <si>
    <t>3.1.4</t>
  </si>
  <si>
    <t xml:space="preserve">Čerpadla pro výplach žlabu </t>
  </si>
  <si>
    <t>-1266661236</t>
  </si>
  <si>
    <t>3.2</t>
  </si>
  <si>
    <t>Čistící stroj česlí, montáž a dodávka</t>
  </si>
  <si>
    <t>3.2.1</t>
  </si>
  <si>
    <t xml:space="preserve">Čistící stroj česlí  </t>
  </si>
  <si>
    <t>598624032</t>
  </si>
  <si>
    <t>3.2.2</t>
  </si>
  <si>
    <t xml:space="preserve">Čerpací agregát čsč </t>
  </si>
  <si>
    <t>2058016784</t>
  </si>
  <si>
    <t>3.3</t>
  </si>
  <si>
    <t xml:space="preserve">Kontejner na shrabky </t>
  </si>
  <si>
    <t>3.3.1</t>
  </si>
  <si>
    <t>2108415641</t>
  </si>
  <si>
    <t>3.4</t>
  </si>
  <si>
    <t>Stavidlový uzávěr vtoku, montáž a dodávka</t>
  </si>
  <si>
    <t>3.4.1</t>
  </si>
  <si>
    <t xml:space="preserve">Nové tabule stavidla </t>
  </si>
  <si>
    <t>-1460050670</t>
  </si>
  <si>
    <t>3.4.2</t>
  </si>
  <si>
    <t>Nová boční vedení stavidel a střední slupice</t>
  </si>
  <si>
    <t>-325357556</t>
  </si>
  <si>
    <t>3.4.3</t>
  </si>
  <si>
    <t xml:space="preserve">Revize a oprava stávajícího pohybovacího mechanismu stavidla  </t>
  </si>
  <si>
    <t>-1836893544</t>
  </si>
  <si>
    <t>3.5</t>
  </si>
  <si>
    <t>Stavidlo vtoku proplachu, montáž a dodávka</t>
  </si>
  <si>
    <t>3.5.1</t>
  </si>
  <si>
    <t xml:space="preserve">Stavidlo vtoku proplachu </t>
  </si>
  <si>
    <t>-20176217</t>
  </si>
  <si>
    <t>3.6</t>
  </si>
  <si>
    <t>Demontovaná zařízení vtoku</t>
  </si>
  <si>
    <t>3.6.1</t>
  </si>
  <si>
    <t>kpl</t>
  </si>
  <si>
    <t>-1383951481</t>
  </si>
  <si>
    <t>3.7</t>
  </si>
  <si>
    <t>Společné práce</t>
  </si>
  <si>
    <t>3.7.1</t>
  </si>
  <si>
    <t>Náklady na provedení provozních zkoušek, uvedení MVE do provozu vč. potřebných revizních zpráv a zkušebních protokolů	 	</t>
  </si>
  <si>
    <t>-1768360285</t>
  </si>
  <si>
    <t>3.7.2</t>
  </si>
  <si>
    <t xml:space="preserve">Návod k obsluze a údržbě pro strojně technologické zařízení     </t>
  </si>
  <si>
    <t>-1055953876</t>
  </si>
  <si>
    <t>3.7.3</t>
  </si>
  <si>
    <t xml:space="preserve">Zaškolení obsluhy objednatele </t>
  </si>
  <si>
    <t>1489069177</t>
  </si>
  <si>
    <t>PS 03 - Elektrotechnologická část</t>
  </si>
  <si>
    <t xml:space="preserve">    PS 03.1 - Demontáže</t>
  </si>
  <si>
    <t xml:space="preserve">    PS 03.2 - Dodávky – rozvaděč RH1</t>
  </si>
  <si>
    <t xml:space="preserve">    PS 03.3 - Dodávky – rozvaděč DT1</t>
  </si>
  <si>
    <t xml:space="preserve">    PS 03.4 - Dodávky – rozvaděč RC1</t>
  </si>
  <si>
    <t xml:space="preserve">    PS 03.5 - Dodávky – rozvaděč SSK</t>
  </si>
  <si>
    <t xml:space="preserve">    PS 03.6 - Zařízení mimo rozvaděče</t>
  </si>
  <si>
    <t xml:space="preserve">    PS 03.7 - Pilíř u TS</t>
  </si>
  <si>
    <t xml:space="preserve">    PS 03.8 - Kabelové trasy, kabely, hromosvod</t>
  </si>
  <si>
    <t xml:space="preserve">    PS 03.9 - Montáže</t>
  </si>
  <si>
    <t xml:space="preserve">    PS 03.10 - Společné práce</t>
  </si>
  <si>
    <t>PS 03.1</t>
  </si>
  <si>
    <t>Demontáže</t>
  </si>
  <si>
    <t>Pol.1.1.1</t>
  </si>
  <si>
    <t>Demontáž rozvaděče DT1</t>
  </si>
  <si>
    <t>-891732443</t>
  </si>
  <si>
    <t>Pol.1.2.1</t>
  </si>
  <si>
    <t>Demontáž stávajících kabelových tras a kabelového spojení a uzemnění</t>
  </si>
  <si>
    <t>1313116061</t>
  </si>
  <si>
    <t>Pol.1.3.1</t>
  </si>
  <si>
    <t>Demontáž stávající el. instalace včetně kabelu k transformační stanici</t>
  </si>
  <si>
    <t>1398578427</t>
  </si>
  <si>
    <t>Pol.1.4.1</t>
  </si>
  <si>
    <t>Demontáž stávajících kabelů odpuzovače ryb</t>
  </si>
  <si>
    <t>-1457990764</t>
  </si>
  <si>
    <t>Pol.1.5.1</t>
  </si>
  <si>
    <t>Demontáž snímače hladiny v nadjezí vč. kabelu</t>
  </si>
  <si>
    <t>-1490199650</t>
  </si>
  <si>
    <t>Pol.1.6.1</t>
  </si>
  <si>
    <t>Demontáž napájecích a signalizačních kabelů technologie</t>
  </si>
  <si>
    <t>-1784758259</t>
  </si>
  <si>
    <t>Pol.1.7.1</t>
  </si>
  <si>
    <t>Demontáž stávající snímačů technologie</t>
  </si>
  <si>
    <t>881957767</t>
  </si>
  <si>
    <t>PS 03.2</t>
  </si>
  <si>
    <t>Dodávky – rozvaděč RH1</t>
  </si>
  <si>
    <t>M</t>
  </si>
  <si>
    <t>Pol.2.1.1</t>
  </si>
  <si>
    <t>oceloplechový rozvaděč, 2000x600x400mm, přívody spodem/vrchem, vč. montážního plechu a podstavce 100mm</t>
  </si>
  <si>
    <t>1152802055</t>
  </si>
  <si>
    <t>VV</t>
  </si>
  <si>
    <t xml:space="preserve">1"ks"   "RH1</t>
  </si>
  <si>
    <t>Součet</t>
  </si>
  <si>
    <t>Pol.2.2.1</t>
  </si>
  <si>
    <t>3-pól jistič In=100A, char. C, pomocné kontakty 1NO+1NC</t>
  </si>
  <si>
    <t>922120399</t>
  </si>
  <si>
    <t xml:space="preserve">1"ks"   "Vývod</t>
  </si>
  <si>
    <t>Pol.2.3.1</t>
  </si>
  <si>
    <t>3 pól pojistkový odpínač , In=125 A, vč. signalizace stavu pojistek</t>
  </si>
  <si>
    <t>-2115318573</t>
  </si>
  <si>
    <t xml:space="preserve">1"ks"   "FU91</t>
  </si>
  <si>
    <t>Pol.2.4.1</t>
  </si>
  <si>
    <t>válcová pojistka 100A charakteristika gG</t>
  </si>
  <si>
    <t>820498316</t>
  </si>
  <si>
    <t xml:space="preserve">3"ks"   "FU91</t>
  </si>
  <si>
    <t>Pol.2.5.1</t>
  </si>
  <si>
    <t>3-pól kombinovaný svodič bleskových proudů a přepětí typ 1+2, na přívodu do rozvaděče</t>
  </si>
  <si>
    <t>-1710630520</t>
  </si>
  <si>
    <t xml:space="preserve">1"ks"   "FV91</t>
  </si>
  <si>
    <t>Pol.2.6.1</t>
  </si>
  <si>
    <t>3-pól jistič In=40A, char. C, pomocné kontakty, vypínací spoušť</t>
  </si>
  <si>
    <t>1262159583</t>
  </si>
  <si>
    <t xml:space="preserve">1"ks"   "FA1</t>
  </si>
  <si>
    <t>Pol.2.7.1</t>
  </si>
  <si>
    <t>3-pól stykač In = 40A pro spínání AC pohonu, Uovl.=24VDC, pomocné kontakty</t>
  </si>
  <si>
    <t>1630449481</t>
  </si>
  <si>
    <t xml:space="preserve">1"ks"   "KM1</t>
  </si>
  <si>
    <t>Pol.2.8.1</t>
  </si>
  <si>
    <t>měřící transformátory proudu 40/1A</t>
  </si>
  <si>
    <t>1762791994</t>
  </si>
  <si>
    <t xml:space="preserve">3"ks"   "TA1.1</t>
  </si>
  <si>
    <t>Pol.2.9.1</t>
  </si>
  <si>
    <t>měřící transformátory proudu 40/1A, cejchované, plombovatelný</t>
  </si>
  <si>
    <t>236378116</t>
  </si>
  <si>
    <t xml:space="preserve">3"ks"   "TA1.2</t>
  </si>
  <si>
    <t>Pol.2.10.1</t>
  </si>
  <si>
    <t>3-pól jistič In=63A, char. C, pomocné kontakty, vypínací spoušť</t>
  </si>
  <si>
    <t>936905457</t>
  </si>
  <si>
    <t xml:space="preserve">1"ks"   "FA2</t>
  </si>
  <si>
    <t>Pol.2.11.1</t>
  </si>
  <si>
    <t>3-pól stykač In = 63A pro spínání AC pohonu, Uovl.=24VDC, pomocné kontakty</t>
  </si>
  <si>
    <t>-907048725</t>
  </si>
  <si>
    <t xml:space="preserve">1"ks"   "KM2</t>
  </si>
  <si>
    <t>Pol.2.12.1</t>
  </si>
  <si>
    <t>měřící transformátory proudu 50/1A</t>
  </si>
  <si>
    <t>1625646738</t>
  </si>
  <si>
    <t xml:space="preserve">3"ks"   "TA2.1</t>
  </si>
  <si>
    <t>Pol.2.13.1</t>
  </si>
  <si>
    <t>měřící transformátory proudu 50/1A, cejchované, plombovatelný</t>
  </si>
  <si>
    <t>-237888380</t>
  </si>
  <si>
    <t xml:space="preserve">3"ks"   "TA2.2</t>
  </si>
  <si>
    <t>Pol.2.14.1</t>
  </si>
  <si>
    <t>3-pól jistič AC char. C, In=6A, pomocné kontakty</t>
  </si>
  <si>
    <t>380858811</t>
  </si>
  <si>
    <t xml:space="preserve">4"ks"   "FA10, FA11,FA20, FA21</t>
  </si>
  <si>
    <t>Pol.2.15.1</t>
  </si>
  <si>
    <t>3-pól stykač pro spínání AC pohonu do 3kW, Uovl.=24VDC, pomocné kontakty</t>
  </si>
  <si>
    <t>521148377</t>
  </si>
  <si>
    <t xml:space="preserve">6"ks"   "KM10,11,12,20,21,22</t>
  </si>
  <si>
    <t>Pol.2.16.1</t>
  </si>
  <si>
    <t>instalační svorky, 41A, Ø=2,5mm2</t>
  </si>
  <si>
    <t>-505575745</t>
  </si>
  <si>
    <t xml:space="preserve">50"ks"  </t>
  </si>
  <si>
    <t>Pol.2.17.1</t>
  </si>
  <si>
    <t>elektrický termo-hygrostat, rozsah 0-60°C a 50-90% RV, provozní napětí 100-240VAC</t>
  </si>
  <si>
    <t>-2034866109</t>
  </si>
  <si>
    <t>Pol.2.18.1</t>
  </si>
  <si>
    <t>topné těleso do rozváděče, napájení 120-240VAC, výkon 150W</t>
  </si>
  <si>
    <t>153016990</t>
  </si>
  <si>
    <t>Pol.2.19.1</t>
  </si>
  <si>
    <t>soklová zásuvka, typ CZ, připojení zespodu,</t>
  </si>
  <si>
    <t>-1930585326</t>
  </si>
  <si>
    <t>Pol.2.20.1</t>
  </si>
  <si>
    <t xml:space="preserve">kompaktní svítilna  s magnetem, ON/OFF vypínač, bez zásuvky,  dvojitá izolace, 11W, 230VAC, IP20</t>
  </si>
  <si>
    <t>274046311</t>
  </si>
  <si>
    <t>Pol.2.21.1</t>
  </si>
  <si>
    <t>ukazatel stavu led bílá/zelená, čtvercový, 24vdc</t>
  </si>
  <si>
    <t>-922292400</t>
  </si>
  <si>
    <t xml:space="preserve">2"ks"    "HL1, 2</t>
  </si>
  <si>
    <t>Pol.2.22.1</t>
  </si>
  <si>
    <t>panelový měřící přístroj 3f 4- vodičová, výstup MODBUS TCP</t>
  </si>
  <si>
    <t>-755505135</t>
  </si>
  <si>
    <t xml:space="preserve">2"ks"    "PV1, PV2</t>
  </si>
  <si>
    <t>Pol.2.23.1</t>
  </si>
  <si>
    <t>otočný ovladač 3 polohy, 2xNO, černý</t>
  </si>
  <si>
    <t>-1709333580</t>
  </si>
  <si>
    <t xml:space="preserve">1"ks"    "SA2</t>
  </si>
  <si>
    <t>Pol.2.24.1</t>
  </si>
  <si>
    <t xml:space="preserve">pomocný montážní a konstrukční  materiál</t>
  </si>
  <si>
    <t>1274639737</t>
  </si>
  <si>
    <t>PS 03.3</t>
  </si>
  <si>
    <t>Dodávky – rozvaděč DT1</t>
  </si>
  <si>
    <t>Pol.3.1.1</t>
  </si>
  <si>
    <t>oceloplechový rozvaděč, 2000x800x400mm, přívody spodem/vrchem,vč. montážního plechu a podstavce 100mm</t>
  </si>
  <si>
    <t>318232532</t>
  </si>
  <si>
    <t xml:space="preserve">1"ks"    "DT1</t>
  </si>
  <si>
    <t>Pol.3.2.1</t>
  </si>
  <si>
    <t>3-pól svodiče přepětí typ 2+3</t>
  </si>
  <si>
    <t>-222181483</t>
  </si>
  <si>
    <t xml:space="preserve">1"ks"  </t>
  </si>
  <si>
    <t>Pol.3.3.1</t>
  </si>
  <si>
    <t>3-pól pojistkový odpínač , In=32 A, vč. signalizace stavu pojistek</t>
  </si>
  <si>
    <t>1702866599</t>
  </si>
  <si>
    <t xml:space="preserve">3"ks"   "FU1, 2, 40</t>
  </si>
  <si>
    <t>Pol.3.4.1</t>
  </si>
  <si>
    <t>válcová pojistka 2A charakteristika gG</t>
  </si>
  <si>
    <t>1969832877</t>
  </si>
  <si>
    <t xml:space="preserve">6"ks"   "FU1, 2</t>
  </si>
  <si>
    <t>Pol.3.5.1</t>
  </si>
  <si>
    <t>válcová pojistka 16A charakteristika gG</t>
  </si>
  <si>
    <t>228278408</t>
  </si>
  <si>
    <t xml:space="preserve">3"ks"   "FU40</t>
  </si>
  <si>
    <t>Pol.3.6.1</t>
  </si>
  <si>
    <t xml:space="preserve">řídící průmyslový automat vč. CPU, komunikačním rozhraním - ModBus RTU,  2x Ethernet, I/O – min. 16AI(4-20mA), 48BI, 16BO vč. příslušenství</t>
  </si>
  <si>
    <t>1044571532</t>
  </si>
  <si>
    <t xml:space="preserve">2"ks"   "A1, A2</t>
  </si>
  <si>
    <t>Pol.3.7.1</t>
  </si>
  <si>
    <t xml:space="preserve">řídící průmyslový automat vč. CPU, komunikačním rozhraním - ModBus RTU,  2x Ethernet, I/O – min. 8AI(4-20mA), 32BI, 16BO vč. příslušenství</t>
  </si>
  <si>
    <t>2032511174</t>
  </si>
  <si>
    <t xml:space="preserve">1"ks"   "A0</t>
  </si>
  <si>
    <t>Pol.3.8.1</t>
  </si>
  <si>
    <t xml:space="preserve">průmyslové PC </t>
  </si>
  <si>
    <t>-2044489392</t>
  </si>
  <si>
    <t>Poznámka k položce:_x000d_
Průmyslové PC , USB 2.0 type mini B , 1 USB 2.0 type A, 2xRJ45 konektor, COM1 sériová linka s RS232C/RS485 rozhraním, 2x síťová komunikační karta, 2x SSD 500MB vč. potřebného programového vybavení – OS, antivirus, komunikační SW, archivační SW, SW licence, apod.</t>
  </si>
  <si>
    <t xml:space="preserve">1"ks"   "PC1</t>
  </si>
  <si>
    <t>Pol.3.9.1</t>
  </si>
  <si>
    <t>průmyslový dotykový panel, 15´, s funkčními tlačítky</t>
  </si>
  <si>
    <t>1045197805</t>
  </si>
  <si>
    <t xml:space="preserve">Poznámka k položce:_x000d_
Průmyslový dotykový panel, 15´, s funkčními tlačítky,  1024x768, Un-24VDC, COM1: RS-232 COM2: RS-485 2W/4W COM3: RS-485 2W, Ethernet vč. základní SW pro zajištění funkce, komunikační SW, aplikačního softwaru a licencí</t>
  </si>
  <si>
    <t xml:space="preserve">1"ks"   "B1</t>
  </si>
  <si>
    <t>Pol.3.10.1</t>
  </si>
  <si>
    <t>průmyslový router pro dálkovou zprávu MVE</t>
  </si>
  <si>
    <t>-1530762167</t>
  </si>
  <si>
    <t>Poznámka k položce:_x000d_
Průmyslový router pro dálkovou zprávu MVE, Un=24VDC, 2xRJ45, s anténním kabelem a anténou dostatečného výkonu pro realizaci spolehlivého propojení</t>
  </si>
  <si>
    <t xml:space="preserve">1"ks"   "SW2</t>
  </si>
  <si>
    <t>42</t>
  </si>
  <si>
    <t>Pol.3.11.1</t>
  </si>
  <si>
    <t>průmyslový switch, Un=24VDC, 12xRJ45,</t>
  </si>
  <si>
    <t>1191420138</t>
  </si>
  <si>
    <t xml:space="preserve">1"ks"   "SW1</t>
  </si>
  <si>
    <t>43</t>
  </si>
  <si>
    <t>Pol.3.12.1</t>
  </si>
  <si>
    <t>GSM brána , komunikační vazba Ethernet – 2x RJ45, ..</t>
  </si>
  <si>
    <t>-755511497</t>
  </si>
  <si>
    <t>Poznámka k položce:_x000d_
GSM brána , komunikační vazba Ethernet – 2x RJ45, anténním kabelem a anténou dostatečného výkonu pro spolehlivou vazbu na GSM síť, napájecí napětí 24 V DC,</t>
  </si>
  <si>
    <t>44</t>
  </si>
  <si>
    <t>Pol.3.13.1</t>
  </si>
  <si>
    <t>1-pól jistič AC char. C, In=6A, pomocné kontakty</t>
  </si>
  <si>
    <t>1419531716</t>
  </si>
  <si>
    <t xml:space="preserve">5"ks"  </t>
  </si>
  <si>
    <t>45</t>
  </si>
  <si>
    <t>Pol.3.14.1</t>
  </si>
  <si>
    <t>2-pól jistič DC char. C, do 6A, pomocné kontakty</t>
  </si>
  <si>
    <t>1750871291</t>
  </si>
  <si>
    <t xml:space="preserve">4"ks"  </t>
  </si>
  <si>
    <t>46</t>
  </si>
  <si>
    <t>Pol.3.15.1</t>
  </si>
  <si>
    <t>napájecí zdroj pro montáž na DIN 35mm, vstup 100-240VAC +- 15%, výstup 24-28VDC, 10-8,6A, 240W</t>
  </si>
  <si>
    <t>-691632892</t>
  </si>
  <si>
    <t xml:space="preserve">1"ks"   "GU1</t>
  </si>
  <si>
    <t>47</t>
  </si>
  <si>
    <t>Pol.3.16.1</t>
  </si>
  <si>
    <t>řídící jednotka pro nabíjení baterie pro montáž na DIN 35mm, ..</t>
  </si>
  <si>
    <t>-1469788484</t>
  </si>
  <si>
    <t xml:space="preserve">Poznámka k položce:_x000d_
Řídící jednotka pro nabíjení baterie pro montáž na DIN 35mm, vstup 24VDC, výstup 24VDC, 15A, nabíjení baterie  12V 3,9-40Ah,  3 releové výstupy</t>
  </si>
  <si>
    <t>48</t>
  </si>
  <si>
    <t>Pol.3.17.1</t>
  </si>
  <si>
    <t>gelová bezúdržbová baterie (VRLA) 12V, 40Ah</t>
  </si>
  <si>
    <t>1063195561</t>
  </si>
  <si>
    <t xml:space="preserve">2"ks"   "GB1</t>
  </si>
  <si>
    <t>49</t>
  </si>
  <si>
    <t>Pol.3.18.1</t>
  </si>
  <si>
    <t xml:space="preserve">vývodová ochrana, 3 napěťově vstupy max. 400VAC, 4 dvouhodnotových vstupů 24VDC, 5 kontaktních výstupů, Napájení 8-40VDC  </t>
  </si>
  <si>
    <t>-1563885755</t>
  </si>
  <si>
    <t xml:space="preserve">2"ks"   "F1, 2</t>
  </si>
  <si>
    <t>50</t>
  </si>
  <si>
    <t>Pol.3.19.1</t>
  </si>
  <si>
    <t>elektroměr pro měření svorkové výroby generátoru 400V/1A, komunikační rozhraní MODBUS, plombovatelný</t>
  </si>
  <si>
    <t>-283979676</t>
  </si>
  <si>
    <t xml:space="preserve">2"ks"   "U1, U2</t>
  </si>
  <si>
    <t>51</t>
  </si>
  <si>
    <t>Pol.3.20.1</t>
  </si>
  <si>
    <t>pojistková svorka pro trubičkovou pojistku</t>
  </si>
  <si>
    <t>433025779</t>
  </si>
  <si>
    <t xml:space="preserve">10"ks"   </t>
  </si>
  <si>
    <t>52</t>
  </si>
  <si>
    <t>Pol.3.21.1</t>
  </si>
  <si>
    <t>-436213013</t>
  </si>
  <si>
    <t xml:space="preserve">270"ks"   </t>
  </si>
  <si>
    <t>53</t>
  </si>
  <si>
    <t>Pol.3.22.1</t>
  </si>
  <si>
    <t>1768838415</t>
  </si>
  <si>
    <t xml:space="preserve">1"ks"   </t>
  </si>
  <si>
    <t>54</t>
  </si>
  <si>
    <t>Pol.3.23.1</t>
  </si>
  <si>
    <t>2147057476</t>
  </si>
  <si>
    <t>55</t>
  </si>
  <si>
    <t>Pol.3.24.1</t>
  </si>
  <si>
    <t>-1640723876</t>
  </si>
  <si>
    <t>56</t>
  </si>
  <si>
    <t>Pol.3.25.1</t>
  </si>
  <si>
    <t>-387096505</t>
  </si>
  <si>
    <t>57</t>
  </si>
  <si>
    <t>Pol.3.26.1</t>
  </si>
  <si>
    <t>signálka s led, modrá, 24VDC</t>
  </si>
  <si>
    <t>-1420551386</t>
  </si>
  <si>
    <t xml:space="preserve">2"ks"   "HLx31</t>
  </si>
  <si>
    <t>58</t>
  </si>
  <si>
    <t>Pol.3.27.1</t>
  </si>
  <si>
    <t>signálka s led, zelená, 24VDC</t>
  </si>
  <si>
    <t>226778489</t>
  </si>
  <si>
    <t xml:space="preserve">2"ks"   "HLx32</t>
  </si>
  <si>
    <t>59</t>
  </si>
  <si>
    <t>Pol.3.28.1</t>
  </si>
  <si>
    <t>signálka s led, červená, 24VDC</t>
  </si>
  <si>
    <t>-501550625</t>
  </si>
  <si>
    <t xml:space="preserve">2"ks"   "HLx33</t>
  </si>
  <si>
    <t>60</t>
  </si>
  <si>
    <t>Pol.3.29.1</t>
  </si>
  <si>
    <t>signálka s led, žlutá, 24VDC</t>
  </si>
  <si>
    <t>474701033</t>
  </si>
  <si>
    <t xml:space="preserve">2"ks"   "HLx30</t>
  </si>
  <si>
    <t>61</t>
  </si>
  <si>
    <t>Pol.3.30.1</t>
  </si>
  <si>
    <t>otočný ovladač 2 polohy, 2xNO, černý</t>
  </si>
  <si>
    <t>648866181</t>
  </si>
  <si>
    <t xml:space="preserve">3"ks"   "SA1, 11, 21</t>
  </si>
  <si>
    <t>62</t>
  </si>
  <si>
    <t>Pol.3.31.1</t>
  </si>
  <si>
    <t>2036154639</t>
  </si>
  <si>
    <t xml:space="preserve">2"ks"   "SA12, 22</t>
  </si>
  <si>
    <t>63</t>
  </si>
  <si>
    <t>Pol.3.32.1</t>
  </si>
  <si>
    <t>tlačítko , 2xNO/NC, černé</t>
  </si>
  <si>
    <t>-1581371380</t>
  </si>
  <si>
    <t xml:space="preserve">1"ks"   "SB1</t>
  </si>
  <si>
    <t>64</t>
  </si>
  <si>
    <t>Pol.3.33.1</t>
  </si>
  <si>
    <t>tlačítko , 2xNO/NC, zelené</t>
  </si>
  <si>
    <t>-913903417</t>
  </si>
  <si>
    <t xml:space="preserve">2"ks"   "SB11,21</t>
  </si>
  <si>
    <t>65</t>
  </si>
  <si>
    <t>Pol.3.34.1</t>
  </si>
  <si>
    <t>tlačítko , 2xNO/NC, bílé</t>
  </si>
  <si>
    <t>1016100465</t>
  </si>
  <si>
    <t xml:space="preserve">2"ks"   "SB12, 22</t>
  </si>
  <si>
    <t>66</t>
  </si>
  <si>
    <t>Pol.3.35.1</t>
  </si>
  <si>
    <t>STOP tlačítko , 1NO, červené</t>
  </si>
  <si>
    <t>500630840</t>
  </si>
  <si>
    <t>67</t>
  </si>
  <si>
    <t>Pol.3.36.1</t>
  </si>
  <si>
    <t>ventilační mřížka vč. ventilátoru</t>
  </si>
  <si>
    <t>-1775345177</t>
  </si>
  <si>
    <t>68</t>
  </si>
  <si>
    <t>Pol.3.37.1</t>
  </si>
  <si>
    <t>ventilační mřížka na odvodu</t>
  </si>
  <si>
    <t>-1351398847</t>
  </si>
  <si>
    <t>69</t>
  </si>
  <si>
    <t>Pol.3.38.1</t>
  </si>
  <si>
    <t>převodníky 4-20mA pro PT 100</t>
  </si>
  <si>
    <t>223093236</t>
  </si>
  <si>
    <t xml:space="preserve">16"ks"  </t>
  </si>
  <si>
    <t>70</t>
  </si>
  <si>
    <t>Pol.3.39.1</t>
  </si>
  <si>
    <t xml:space="preserve">teplota v rozvaděči DT1  s výstupem 4-20mA, rozsah -50 - +80°C umístěný v blízkosti automatu.</t>
  </si>
  <si>
    <t>-425389951</t>
  </si>
  <si>
    <t>71</t>
  </si>
  <si>
    <t>Pol.3.40.1</t>
  </si>
  <si>
    <t>284828170</t>
  </si>
  <si>
    <t>PS 03.4</t>
  </si>
  <si>
    <t>Dodávky – rozvaděč RC1</t>
  </si>
  <si>
    <t>72</t>
  </si>
  <si>
    <t>Pol.4.1.1</t>
  </si>
  <si>
    <t>oceloplechová rozvodnice 600x 800 x 300 mm IP54 opatřená zámkem, s přívodem spodem přes průchodky pro instalaci kondenzátorů.</t>
  </si>
  <si>
    <t>1372935699</t>
  </si>
  <si>
    <t xml:space="preserve">1"ks"    "RC1</t>
  </si>
  <si>
    <t>73</t>
  </si>
  <si>
    <t>Pol.4.2.1</t>
  </si>
  <si>
    <t>3-pól pojistkový odpínač pro kondenzátory kompenzace, In=100A, vč. signalizace stavu pojistek</t>
  </si>
  <si>
    <t>2050870606</t>
  </si>
  <si>
    <t xml:space="preserve">2"ks"    "FU81,82</t>
  </si>
  <si>
    <t>74</t>
  </si>
  <si>
    <t>Pol.4.3.1</t>
  </si>
  <si>
    <t>válcová pojistka 40A charakteristika gG</t>
  </si>
  <si>
    <t>-1125018481</t>
  </si>
  <si>
    <t xml:space="preserve">3"ks"    "FU81</t>
  </si>
  <si>
    <t>75</t>
  </si>
  <si>
    <t>Pol.4.4.1</t>
  </si>
  <si>
    <t>válcová pojistka 63A charakteristika gG</t>
  </si>
  <si>
    <t>243157714</t>
  </si>
  <si>
    <t xml:space="preserve">3"ks"    "FU82</t>
  </si>
  <si>
    <t>76</t>
  </si>
  <si>
    <t>Pol.4.5.1</t>
  </si>
  <si>
    <t>3-pól stykač 40A pro spínání kondenzátorů 14kVAR, Uovl.=24VDC, pomocné kontakty, s filtrem</t>
  </si>
  <si>
    <t>1278581860</t>
  </si>
  <si>
    <t xml:space="preserve">1"ks"    "KM81</t>
  </si>
  <si>
    <t>77</t>
  </si>
  <si>
    <t>Pol.4.6.1</t>
  </si>
  <si>
    <t>3-pól stykač 63A pro spínání kondenzátorů 25kVAR, Uovl.=24VDC, pomocné kontakty, s filtrem</t>
  </si>
  <si>
    <t>-18468149</t>
  </si>
  <si>
    <t xml:space="preserve">1"ks"    "KM82</t>
  </si>
  <si>
    <t>78</t>
  </si>
  <si>
    <t>Pol.4.7.1</t>
  </si>
  <si>
    <t>kondenzátorová baterie s výkonem 14kvar, 400V</t>
  </si>
  <si>
    <t>-1386883688</t>
  </si>
  <si>
    <t xml:space="preserve">1"ks"    "C1</t>
  </si>
  <si>
    <t>79</t>
  </si>
  <si>
    <t>Pol.4.8.1</t>
  </si>
  <si>
    <t>kondenzátorová baterie s výkonem 25kvar, 400V</t>
  </si>
  <si>
    <t>-934388355</t>
  </si>
  <si>
    <t xml:space="preserve">1"ks"    "C2</t>
  </si>
  <si>
    <t>80</t>
  </si>
  <si>
    <t>Pol.4.9.1</t>
  </si>
  <si>
    <t>1651160456</t>
  </si>
  <si>
    <t>PS 03.5</t>
  </si>
  <si>
    <t>Dodávky – rozvaděč SSK</t>
  </si>
  <si>
    <t>81</t>
  </si>
  <si>
    <t>Pol.5.1.1</t>
  </si>
  <si>
    <t>plastový modulární rozvaděč min. IP55 , min 58 modulů</t>
  </si>
  <si>
    <t>35033043</t>
  </si>
  <si>
    <t xml:space="preserve">1"ks"  "SSK</t>
  </si>
  <si>
    <t>82</t>
  </si>
  <si>
    <t>Pol.5.2.1</t>
  </si>
  <si>
    <t>1+N-pól AC proudový chránič s nadproudovou ochranou char. B, In=10A, typ A, 30mA, pomocné kontakty</t>
  </si>
  <si>
    <t>1124806934</t>
  </si>
  <si>
    <t xml:space="preserve">3"ks"  "FIA30, 31,32</t>
  </si>
  <si>
    <t>83</t>
  </si>
  <si>
    <t>Pol.5.3.1</t>
  </si>
  <si>
    <t>3-pól jistič AC char. C, In=10A, pomocné kontakty</t>
  </si>
  <si>
    <t>-2047965185</t>
  </si>
  <si>
    <t xml:space="preserve">1"ks"  "FA33</t>
  </si>
  <si>
    <t>84</t>
  </si>
  <si>
    <t>Pol.5.4.1</t>
  </si>
  <si>
    <t>3-pól jistič AC char. C, In=16A, pomocné kontakty</t>
  </si>
  <si>
    <t>-450803712</t>
  </si>
  <si>
    <t xml:space="preserve">1"ks"  "FA34</t>
  </si>
  <si>
    <t>85</t>
  </si>
  <si>
    <t>Pol.5.5.1</t>
  </si>
  <si>
    <t>1-pól jistič AC char. B, In=10A, pomocné kontakty</t>
  </si>
  <si>
    <t>37784204</t>
  </si>
  <si>
    <t xml:space="preserve">1"ks"  "FA35</t>
  </si>
  <si>
    <t>86</t>
  </si>
  <si>
    <t>Pol.5.6.1</t>
  </si>
  <si>
    <t>-1406908266</t>
  </si>
  <si>
    <t xml:space="preserve">2"ks"  "KM33, 34</t>
  </si>
  <si>
    <t>87</t>
  </si>
  <si>
    <t>Pol.5.7.1</t>
  </si>
  <si>
    <t>můstky N a PE, pomocný montážní a konstrukční materiál</t>
  </si>
  <si>
    <t>854270818</t>
  </si>
  <si>
    <t>PS 03.6</t>
  </si>
  <si>
    <t>Zařízení mimo rozvaděče</t>
  </si>
  <si>
    <t>88</t>
  </si>
  <si>
    <t>Pol.6.1.1</t>
  </si>
  <si>
    <t>ovládací skříňka pro ovládání desek před turbínou. IP68, vč. otočného 3 polohové ovladače s vratnou polohou do středu, signálka přítomnosti ovládacího napětí vč. pomocného upevňovacího materiálu</t>
  </si>
  <si>
    <t>1244250920</t>
  </si>
  <si>
    <t xml:space="preserve">2"ks" </t>
  </si>
  <si>
    <t>89</t>
  </si>
  <si>
    <t>Pol.6.2.1</t>
  </si>
  <si>
    <t>mechanický koncový spínač poloh stavidla, 1xCO 230VAC</t>
  </si>
  <si>
    <t>-691827416</t>
  </si>
  <si>
    <t xml:space="preserve">4"ks" </t>
  </si>
  <si>
    <t>90</t>
  </si>
  <si>
    <t>Pol.6.3.1</t>
  </si>
  <si>
    <t>oceloplechová rozvodnice 600x 800 x 300 mm s proskleným průzorem do skříně, ve které bude umístěn zdroj elektronické zábrany pro odpuzování ryb</t>
  </si>
  <si>
    <t>997386247</t>
  </si>
  <si>
    <t xml:space="preserve">1"ks" </t>
  </si>
  <si>
    <t>91</t>
  </si>
  <si>
    <t>Pol.6.4.1</t>
  </si>
  <si>
    <t xml:space="preserve">jednotka plašiče ryb  ELZA II včetně napájecího zdroje a připojovacího konektoru</t>
  </si>
  <si>
    <t>2032573324</t>
  </si>
  <si>
    <t>92</t>
  </si>
  <si>
    <t>Pol.6.5.1</t>
  </si>
  <si>
    <t xml:space="preserve">zásuvková skříň včetně jištění a chránění pro montáž na zeď,  1x3f zásuvka 32A/400V vč. jištění, 2x3f zásuvka 16A/400V vč. Jištění 4x1f. Zásuvka 16A/230V vč. jištění</t>
  </si>
  <si>
    <t>433469595</t>
  </si>
  <si>
    <t>93</t>
  </si>
  <si>
    <t>Pol.6.6.1</t>
  </si>
  <si>
    <t>jednofázová zásuvka 16A IP 43 pro připojení čerpadla prosáklé vody na pravé zdi na podlaží turbín</t>
  </si>
  <si>
    <t>666914494</t>
  </si>
  <si>
    <t>94</t>
  </si>
  <si>
    <t>Pol.6.7.1</t>
  </si>
  <si>
    <t>plovákový snímač zaplavení strojovny 1xCO 230VAC vč kabelu 5m</t>
  </si>
  <si>
    <t>1128855284</t>
  </si>
  <si>
    <t>95</t>
  </si>
  <si>
    <t>Pol.6.8.1</t>
  </si>
  <si>
    <t>ponorná sonda s výstupním vodotěsným konektorem, pro měření hladiny v nadjezí, výstup 4-20 mA, rozsah 0-2,5m, s kalibračním protokolem, vč. kabelu 5m, přechodová krabička, svodič přepětí</t>
  </si>
  <si>
    <t>1855165236</t>
  </si>
  <si>
    <t>96</t>
  </si>
  <si>
    <t>Pol.6.9.1</t>
  </si>
  <si>
    <t>nerezová chránička 4 m pro instalaci snímače horní hladiny včetně úchytů a uzemňovací svorky</t>
  </si>
  <si>
    <t>-526907628</t>
  </si>
  <si>
    <t>97</t>
  </si>
  <si>
    <t>Pol.6.10.1</t>
  </si>
  <si>
    <t xml:space="preserve">trubka 1m s přírubou pro ukotvení  pro instalaci propojovací krabice snímače měření horní hladiny</t>
  </si>
  <si>
    <t>1626893130</t>
  </si>
  <si>
    <t>98</t>
  </si>
  <si>
    <t>Pol.6.11.1</t>
  </si>
  <si>
    <t>ponorná sonda s výstupním vodotěsným konektorem, pro měření hladiny před česlemi a za česlemi</t>
  </si>
  <si>
    <t>-1900391319</t>
  </si>
  <si>
    <t>Poznámka k položce:_x000d_
Ponorná sonda s výstupním vodotěsným konektorem, pro měření hladiny před česlema a za česlema , výstup 4-20 mA, rozsah 0-2,5m, s kalibračním protokolem, vč. kabelu 5m, přechodová krabička, svodič přepětí, kabely budou zataženy do strojovny</t>
  </si>
  <si>
    <t>99</t>
  </si>
  <si>
    <t>Pol.6.12.1</t>
  </si>
  <si>
    <t>venkovní teploměr s výstupem 4-20mA, rozsah -50 - +80°C</t>
  </si>
  <si>
    <t>1944116870</t>
  </si>
  <si>
    <t>100</t>
  </si>
  <si>
    <t>Pol.6.13.1</t>
  </si>
  <si>
    <t>teploměr s výstupem 4-20mA pro měření teploty ve strojovně, rozsah -10 - +80°C</t>
  </si>
  <si>
    <t>-1063046921</t>
  </si>
  <si>
    <t>101</t>
  </si>
  <si>
    <t>Pol.6.14.1</t>
  </si>
  <si>
    <t>LED svítidlo 33W, 230VAC, 1280x880mm</t>
  </si>
  <si>
    <t>930369906</t>
  </si>
  <si>
    <t xml:space="preserve">6"ks" </t>
  </si>
  <si>
    <t>102</t>
  </si>
  <si>
    <t>Pol.6.15.1</t>
  </si>
  <si>
    <t>nouzové svítidlo 230VAC s vlastní baterii</t>
  </si>
  <si>
    <t>-1080300438</t>
  </si>
  <si>
    <t>103</t>
  </si>
  <si>
    <t>Pol.6.16.1</t>
  </si>
  <si>
    <t>instalační spínač řazení 1</t>
  </si>
  <si>
    <t>1546685228</t>
  </si>
  <si>
    <t xml:space="preserve">3"ks" </t>
  </si>
  <si>
    <t>104</t>
  </si>
  <si>
    <t>Pol.6.17.1</t>
  </si>
  <si>
    <t>instalační spínač řazení 1 pro venkovní prostředí u česlí</t>
  </si>
  <si>
    <t>-1859249890</t>
  </si>
  <si>
    <t>105</t>
  </si>
  <si>
    <t>Pol.6.18.1</t>
  </si>
  <si>
    <t>venkovní LED svítidlo s pohybovým čidlem 230V</t>
  </si>
  <si>
    <t>-1687856640</t>
  </si>
  <si>
    <t>106</t>
  </si>
  <si>
    <t>Pol.6.19.1</t>
  </si>
  <si>
    <t>indukční snímač otáček turbíny a generátoru 24VDC, PNP</t>
  </si>
  <si>
    <t>1824481367</t>
  </si>
  <si>
    <t>107</t>
  </si>
  <si>
    <t>Pol.6.20.1</t>
  </si>
  <si>
    <t>indukční snímač koncových poloh RK, 24VDC</t>
  </si>
  <si>
    <t>1868935294</t>
  </si>
  <si>
    <t>108</t>
  </si>
  <si>
    <t>Pol.6.21.1</t>
  </si>
  <si>
    <t>analogový snímač polohy RK, mechanické snímaní polohy, výstup 4-20mA, rozsah 0,5m</t>
  </si>
  <si>
    <t>-2121670696</t>
  </si>
  <si>
    <t>109</t>
  </si>
  <si>
    <t>Pol.6.22.1</t>
  </si>
  <si>
    <t>analogový snímač polohy OK, bezkontaktní snímání polohy, výstup 4-20mA, rozsah 0,1m</t>
  </si>
  <si>
    <t>881752979</t>
  </si>
  <si>
    <t>110</t>
  </si>
  <si>
    <t>Pol.6.23.1</t>
  </si>
  <si>
    <t xml:space="preserve">teploměr Pt 100 (2x teplota ložisek ,  min. 1x teplota vinutí )</t>
  </si>
  <si>
    <t>1300521856</t>
  </si>
  <si>
    <t>111</t>
  </si>
  <si>
    <t>Pol.6.24.1</t>
  </si>
  <si>
    <t>svorkovnicové krabice, IP65, vč. průchodek</t>
  </si>
  <si>
    <t>1092971368</t>
  </si>
  <si>
    <t xml:space="preserve">10"ks" </t>
  </si>
  <si>
    <t>112</t>
  </si>
  <si>
    <t>Pol.6.25.1</t>
  </si>
  <si>
    <t>vratný kontaktní termostat 80°C, 250V, 4A</t>
  </si>
  <si>
    <t>-1319689174</t>
  </si>
  <si>
    <t>113</t>
  </si>
  <si>
    <t>Pol.6.26.1</t>
  </si>
  <si>
    <t>pomocný montážní materiál</t>
  </si>
  <si>
    <t>-2000898084</t>
  </si>
  <si>
    <t>114</t>
  </si>
  <si>
    <t>Pol.6.27.1</t>
  </si>
  <si>
    <t>ovládací skříňka pro přímé ovládání ventilátoru, vč. otočného 2 polohové ovladače, montáž na stěnu, vč. pomocného upevňovacího materiálu</t>
  </si>
  <si>
    <t>331106398</t>
  </si>
  <si>
    <t>PS 03.7</t>
  </si>
  <si>
    <t>Pilíř u TS</t>
  </si>
  <si>
    <t>115</t>
  </si>
  <si>
    <t>Pol.7.1.1</t>
  </si>
  <si>
    <t>Zděný pilíř z bílých cihel min výška spodní hrany zabudovaného rozvaděče 700 mm od země zastřešený ve vrchní části betonovou deskou o síle 50 mm s přesahem min 50 mm na všechny strany</t>
  </si>
  <si>
    <t>-650139531</t>
  </si>
  <si>
    <t>116</t>
  </si>
  <si>
    <t>Pol.7.2.1</t>
  </si>
  <si>
    <t>Betonový základ pod zděný pilíř – půdorysně pod pilířem, včetně kabelových chrániček pro vyvedení kabelů, min průměr 50 mm.</t>
  </si>
  <si>
    <t>902013622</t>
  </si>
  <si>
    <t>117</t>
  </si>
  <si>
    <t>Pol.7.3.1</t>
  </si>
  <si>
    <t>rozvodnicová skříň o rozměrech 400 x 400 x 250 mm, krytí IP55, vystrojená DIN lištou, nulovým a PE můstkem, uzamykatelná</t>
  </si>
  <si>
    <t>-1655387634</t>
  </si>
  <si>
    <t>118</t>
  </si>
  <si>
    <t>Pol.7.4.1</t>
  </si>
  <si>
    <t xml:space="preserve">jednofázový jistič s motorovou cha. 16A, se  signálním kontaktem 1/1, jističe FA2 a FA3 jsou mechanicky vzájemně blokovány nebo je instalován přepínač</t>
  </si>
  <si>
    <t>696700911</t>
  </si>
  <si>
    <t>2"ks" "FA2, FA3</t>
  </si>
  <si>
    <t>119</t>
  </si>
  <si>
    <t>Pol.7.5.1</t>
  </si>
  <si>
    <t>jednofázová zásuvka pro připojení agregátu 16A, krytí min IP55, umístěná na boku pilíře</t>
  </si>
  <si>
    <t>-327475432</t>
  </si>
  <si>
    <t>120</t>
  </si>
  <si>
    <t>Pol.7.6.1</t>
  </si>
  <si>
    <t>trojfázový jistič motorová cha. 100A se signalizačním kontaktem</t>
  </si>
  <si>
    <t>416067072</t>
  </si>
  <si>
    <t>1"ks" "FA1</t>
  </si>
  <si>
    <t>121</t>
  </si>
  <si>
    <t>Pol.7.7.1</t>
  </si>
  <si>
    <t>888466668</t>
  </si>
  <si>
    <t>PS 03.8</t>
  </si>
  <si>
    <t>Kabelové trasy, kabely, hromosvod</t>
  </si>
  <si>
    <t>122</t>
  </si>
  <si>
    <t>Pol.8.1.1</t>
  </si>
  <si>
    <t>drátěný kabelový žlab 150/50mm, vč upevňovacího materiálu</t>
  </si>
  <si>
    <t>m</t>
  </si>
  <si>
    <t>1422773176</t>
  </si>
  <si>
    <t>50"m"</t>
  </si>
  <si>
    <t>123</t>
  </si>
  <si>
    <t>Pol.8.2.1</t>
  </si>
  <si>
    <t>drátěný kabelový žlab 50/50mm, vč upevňovacího materiálu</t>
  </si>
  <si>
    <t>-544294097</t>
  </si>
  <si>
    <t>10"m"</t>
  </si>
  <si>
    <t>124</t>
  </si>
  <si>
    <t>Pol.8.3.1</t>
  </si>
  <si>
    <t>ohebná plastová chránička UV odolná pro ovládací a signalizační kabely na stavidle Ø=40mm</t>
  </si>
  <si>
    <t>-495739169</t>
  </si>
  <si>
    <t>200"m"</t>
  </si>
  <si>
    <t>125</t>
  </si>
  <si>
    <t>Pol.8.4.1</t>
  </si>
  <si>
    <t>plastová chránička pro optický kabel – rezerva v trase nn přípojky</t>
  </si>
  <si>
    <t>-899227900</t>
  </si>
  <si>
    <t>180"m"</t>
  </si>
  <si>
    <t>126</t>
  </si>
  <si>
    <t>Pol.8.5.1</t>
  </si>
  <si>
    <t>kabel 4x S s gumovou izolací pro vývod generátorů do rozvaděče RH1 průřez S do 25 mm2 vč. ukončení</t>
  </si>
  <si>
    <t>1835382261</t>
  </si>
  <si>
    <t>127</t>
  </si>
  <si>
    <t>Pol.8.6.1</t>
  </si>
  <si>
    <t>kabel CYKY 3x35+16 pro uložení do země – kabelová přípojka nn včetně zakončení</t>
  </si>
  <si>
    <t>1511725803</t>
  </si>
  <si>
    <t>128</t>
  </si>
  <si>
    <t>Pol.8.7.1</t>
  </si>
  <si>
    <t>silové kabely CYKY do průměru 6mm2 včetně ukončení</t>
  </si>
  <si>
    <t>-431143657</t>
  </si>
  <si>
    <t>500"m"</t>
  </si>
  <si>
    <t>129</t>
  </si>
  <si>
    <t>Pol.8.8.1</t>
  </si>
  <si>
    <t>kabely pro připojení čidel, stíněné, párové, včetně ukončení</t>
  </si>
  <si>
    <t>2010149131</t>
  </si>
  <si>
    <t>130</t>
  </si>
  <si>
    <t>Pol.8.9.1</t>
  </si>
  <si>
    <t>Ethernet kabel UTP6 pro venkovní použiti</t>
  </si>
  <si>
    <t>-1193883883</t>
  </si>
  <si>
    <t>80"m"</t>
  </si>
  <si>
    <t>131</t>
  </si>
  <si>
    <t>Pol.8.10.1</t>
  </si>
  <si>
    <t>z/ž vodič CY 16 mm2 pro připojení zařízení na hlavní zemnící přípojnici</t>
  </si>
  <si>
    <t>-8977066</t>
  </si>
  <si>
    <t>132</t>
  </si>
  <si>
    <t>Pol.8.11.1</t>
  </si>
  <si>
    <t>pásek FeZn včetně svorek</t>
  </si>
  <si>
    <t>1920323295</t>
  </si>
  <si>
    <t>133</t>
  </si>
  <si>
    <t>Pol.8.12.1</t>
  </si>
  <si>
    <t xml:space="preserve">drát 8 mm,  FeZn včetně svorek</t>
  </si>
  <si>
    <t>206685543</t>
  </si>
  <si>
    <t>30"m"</t>
  </si>
  <si>
    <t>134</t>
  </si>
  <si>
    <t>Pol.8.13.1</t>
  </si>
  <si>
    <t xml:space="preserve">Výkop nn přípojky  v rýze š = 500 mm, hloubce 800 mm vč. písku a výstražné fólie</t>
  </si>
  <si>
    <t>633129549</t>
  </si>
  <si>
    <t>135</t>
  </si>
  <si>
    <t>Pol.8.14.1</t>
  </si>
  <si>
    <t>Uložení kabelů do pískového lože, zasypání a zhutnění, obnova původního povrchu, odvoz přebytečné zeminy</t>
  </si>
  <si>
    <t>-1726729808</t>
  </si>
  <si>
    <t>136</t>
  </si>
  <si>
    <t>Pol.8.15.1</t>
  </si>
  <si>
    <t>Kabel pro připojení Elektronické zábrany pohybu ryb CYKY 1,5 x 12 včetně uložení do výkopu v rýze š 300 x 500 mm. Kabel bude uložen v pískovém loži.</t>
  </si>
  <si>
    <t>-916753229</t>
  </si>
  <si>
    <t>137</t>
  </si>
  <si>
    <t>Pol.8.16.1</t>
  </si>
  <si>
    <t>hromosvod – 2x jímač 1m, 2x svod, mřížová soustava na podpěrách vč. pomocného kotvícího materiálu a měřících rozpojitelných svorek</t>
  </si>
  <si>
    <t>-563597794</t>
  </si>
  <si>
    <t>138</t>
  </si>
  <si>
    <t>Pol.8.17.1</t>
  </si>
  <si>
    <t xml:space="preserve">Veškerý pomocný montážní a konstrukční materiál pro kabelové trasy a kabelové spojení </t>
  </si>
  <si>
    <t>724901105</t>
  </si>
  <si>
    <t>Poznámka k položce:_x000d_
Veškerý pomocný montážní a konstrukční materiál pro kabelové trasy a kabelové spojení - úchyty, lišty, materiál pro označování, ukončování vodičů a kabelů, propoje pro uzemnění, fixace a pod.</t>
  </si>
  <si>
    <t>PS 03.9</t>
  </si>
  <si>
    <t>Montáže</t>
  </si>
  <si>
    <t>139</t>
  </si>
  <si>
    <t>Pol.9.1.1</t>
  </si>
  <si>
    <t xml:space="preserve">Montáž nových rozvaděčů  DT1, RH1, RC1, SSK, ELZA, Pilíř</t>
  </si>
  <si>
    <t>-2050252583</t>
  </si>
  <si>
    <t>140</t>
  </si>
  <si>
    <t>Pol.9.2.1</t>
  </si>
  <si>
    <t>Montáž snímačů čistícího stroje</t>
  </si>
  <si>
    <t>1102946572</t>
  </si>
  <si>
    <t>141</t>
  </si>
  <si>
    <t>Pol.9.3.1</t>
  </si>
  <si>
    <t>Montáž ovládací skříňky deskových uzávěrů</t>
  </si>
  <si>
    <t>-1074434000</t>
  </si>
  <si>
    <t>142</t>
  </si>
  <si>
    <t>Pol.9.4.1</t>
  </si>
  <si>
    <t>Montáž snímačů hladiny v nadjezí včetně chrániček</t>
  </si>
  <si>
    <t>-346420988</t>
  </si>
  <si>
    <t>143</t>
  </si>
  <si>
    <t>Pol.9.5.1</t>
  </si>
  <si>
    <t xml:space="preserve">Montáž silových i ovládacích kabelů  odpuzovače ryb, včetně vystrojení a provedení kabelové trasy a zakončení</t>
  </si>
  <si>
    <t>1970077147</t>
  </si>
  <si>
    <t>144</t>
  </si>
  <si>
    <t>Pol.9.6.1</t>
  </si>
  <si>
    <t>Montáž veškerých nových snímačů včetně jejich seřízení – ve strojovně i vně budovy MVE</t>
  </si>
  <si>
    <t>-119011013</t>
  </si>
  <si>
    <t>145</t>
  </si>
  <si>
    <t>Pol.9.7.1</t>
  </si>
  <si>
    <t>Montáž elektroinstalace, zpětná montáž demontovaného a dále využívaného vybavení</t>
  </si>
  <si>
    <t>-150500289</t>
  </si>
  <si>
    <t>146</t>
  </si>
  <si>
    <t>Pol.9.8.1</t>
  </si>
  <si>
    <t>Montáž kabelových tras a veškerého nového kabelového spojení</t>
  </si>
  <si>
    <t>235861872</t>
  </si>
  <si>
    <t>147</t>
  </si>
  <si>
    <t>Pol.9.9.1</t>
  </si>
  <si>
    <t>Montáž uzemnění a hromosvodu</t>
  </si>
  <si>
    <t>204418008</t>
  </si>
  <si>
    <t>148</t>
  </si>
  <si>
    <t>Pol.9.10.1</t>
  </si>
  <si>
    <t>veškerý pomocný montážní a konstrukční materiál</t>
  </si>
  <si>
    <t>768841368</t>
  </si>
  <si>
    <t>PS 03.10</t>
  </si>
  <si>
    <t>149</t>
  </si>
  <si>
    <t>Pol.10.1.1</t>
  </si>
  <si>
    <t>Oživení, odzkoušení a nastavení předmětné technologie vč. řídícího systému a vizualizace vč. zaškolení</t>
  </si>
  <si>
    <t>-1567226950</t>
  </si>
  <si>
    <t>150</t>
  </si>
  <si>
    <t>Pol.10.2.1</t>
  </si>
  <si>
    <t>Oživení, odzkoušení a nastavení dálkové správy MVE</t>
  </si>
  <si>
    <t>-40779776</t>
  </si>
  <si>
    <t>151</t>
  </si>
  <si>
    <t>Pol.10.3.1</t>
  </si>
  <si>
    <t>Vytvoření vizualizace vč. SW vybavení, licencí, aplikačního softwaru a jeho popisu</t>
  </si>
  <si>
    <t>-868650790</t>
  </si>
  <si>
    <t>152</t>
  </si>
  <si>
    <t>Pol.10.4.1</t>
  </si>
  <si>
    <t xml:space="preserve">Vytvoření softwaru pro ovládání, regulaci  a řízení MVE  -  aplikační software, veškeré potřebné licence a vazební SW a ovladače, SW podrobná dokumentace</t>
  </si>
  <si>
    <t>1911076000</t>
  </si>
  <si>
    <t>153</t>
  </si>
  <si>
    <t>Pol.10.5.1</t>
  </si>
  <si>
    <t xml:space="preserve">Dopracování dokumentace pro technologickou část elektro (výrobní dokumentace, úprava RDS dle návrhu  zhotovitele) vč.  řešení požadavků během provádění prací,</t>
  </si>
  <si>
    <t>-1801805832</t>
  </si>
  <si>
    <t>154</t>
  </si>
  <si>
    <t>Pol.10.6.1</t>
  </si>
  <si>
    <t>Dokumentace skutečného provedení, provozní předpisy</t>
  </si>
  <si>
    <t>257512449</t>
  </si>
  <si>
    <t>155</t>
  </si>
  <si>
    <t>Pol.10.7.1</t>
  </si>
  <si>
    <t>Zaškolení obsluhy</t>
  </si>
  <si>
    <t>-1918093746</t>
  </si>
  <si>
    <t>156</t>
  </si>
  <si>
    <t>Pol.10.8.1</t>
  </si>
  <si>
    <t>Vystavení výchozí revize a zkušebních protokolů a provozní dokumentace</t>
  </si>
  <si>
    <t>-1627283213</t>
  </si>
  <si>
    <t>SO 01 - Objekt MVE</t>
  </si>
  <si>
    <t>Soupis:</t>
  </si>
  <si>
    <t>SO 01.1 - Vtok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</si>
  <si>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</si>
  <si>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</si>
  <si>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</si>
  <si>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</si>
  <si>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</si>
  <si>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</si>
  <si>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</si>
  <si>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</si>
  <si>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</si>
  <si>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</si>
  <si>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</si>
  <si>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762 - Konstrukce tesařské</t>
  </si>
  <si>
    <t>M - Práce a dodávky M</t>
  </si>
  <si>
    <t xml:space="preserve">    46-M - Zemní práce při extr.mont.pracích</t>
  </si>
  <si>
    <t>OST - Ostatní</t>
  </si>
  <si>
    <t>HSV</t>
  </si>
  <si>
    <t>Práce a dodávky HSV</t>
  </si>
  <si>
    <t>Zemní práce</t>
  </si>
  <si>
    <t>114203104</t>
  </si>
  <si>
    <t>Rozebrání záhozů a rovnanin na sucho</t>
  </si>
  <si>
    <t>m3</t>
  </si>
  <si>
    <t>CS ÚRS 2025 01</t>
  </si>
  <si>
    <t>147798161</t>
  </si>
  <si>
    <t>PP</t>
  </si>
  <si>
    <t>Rozebrání dlažeb nebo záhozů s naložením na dopravní prostředek záhozů, rovnanin a soustřeďovacích staveb provedených na sucho</t>
  </si>
  <si>
    <t>Online PSC</t>
  </si>
  <si>
    <t>https://podminky.urs.cz/item/CS_URS_2025_01/114203104</t>
  </si>
  <si>
    <t>Rozebrání poškozené rovnaniny z lom.kamene do 400 kg</t>
  </si>
  <si>
    <t>50% očištění a uložení na palety</t>
  </si>
  <si>
    <t>50% uložení do zásypu</t>
  </si>
  <si>
    <t>4,6*1,6</t>
  </si>
  <si>
    <t>114203201</t>
  </si>
  <si>
    <t>Očištění lomového kamene nebo betonových tvárnic od hlíny nebo písku</t>
  </si>
  <si>
    <t>1302716024</t>
  </si>
  <si>
    <t>Očištění lomového kamene nebo betonových tvárnic získaných při rozebrání dlažeb, záhozů, rovnanin a soustřeďovacích staveb od hlíny nebo písku</t>
  </si>
  <si>
    <t>https://podminky.urs.cz/item/CS_URS_2025_01/114203201</t>
  </si>
  <si>
    <t>kámen z rozebrané rovnaniny</t>
  </si>
  <si>
    <t>7,36*0,5</t>
  </si>
  <si>
    <t>kámen z řádkového zdiva</t>
  </si>
  <si>
    <t>4,99*0,50</t>
  </si>
  <si>
    <t>114253301</t>
  </si>
  <si>
    <t>Třídění lomového kamene nebo betonových tvárnic podle druhu, velikosti nebo tvaru - strojně</t>
  </si>
  <si>
    <t>-568853932</t>
  </si>
  <si>
    <t>Třídění lomového kamene nebo betonových tvárnic strojně získaných při rozebrání dlažeb, záhozů, rovnanin a soustřeďovacích staveb podle druhu, velikosti nebo tvaru</t>
  </si>
  <si>
    <t>https://podminky.urs.cz/item/CS_URS_2025_01/114253301</t>
  </si>
  <si>
    <t>7,36"m3"</t>
  </si>
  <si>
    <t>4,99"m3"</t>
  </si>
  <si>
    <t>127751101</t>
  </si>
  <si>
    <t>Vykopávky pod vodou v hornině třídy těžitelnosti I a II skupiny 1 až 4 tl vrstvy do 0,5 m objem do 1000 m3 strojně</t>
  </si>
  <si>
    <t>-249677585</t>
  </si>
  <si>
    <t>Vykopávky pod vodou strojně na hloubku do 5 m pod projektem stanovenou hladinou vody v horninách třídy těžitelnosti I a II skupiny 1 až 4, průměrné tloušťky projektované vrstvy do 0,50 m do 1 000 m3</t>
  </si>
  <si>
    <t>https://podminky.urs.cz/item/CS_URS_2025_01/127751101</t>
  </si>
  <si>
    <t>Těžení náplavu před vtokem-těžení z vody</t>
  </si>
  <si>
    <t>75*0,5*1</t>
  </si>
  <si>
    <t>131151341</t>
  </si>
  <si>
    <t>Vrtání jamek pro plotové sloupky D do 100 mm strojně</t>
  </si>
  <si>
    <t>624709271</t>
  </si>
  <si>
    <t>Vrtání jamek strojně průměru do 100 mm</t>
  </si>
  <si>
    <t>https://podminky.urs.cz/item/CS_URS_2025_01/131151341</t>
  </si>
  <si>
    <t>příloha Z.01-107</t>
  </si>
  <si>
    <t>Oplocení</t>
  </si>
  <si>
    <t>3"ks"*0,5</t>
  </si>
  <si>
    <t>131251104</t>
  </si>
  <si>
    <t>Hloubení jam nezapažených v hornině třídy těžitelnosti I skupiny 3 objem do 500 m3 strojně</t>
  </si>
  <si>
    <t>-406205581</t>
  </si>
  <si>
    <t>Hloubení nezapažených jam a zářezů strojně s urovnáním dna do předepsaného profilu a spádu v hornině třídy těžitelnosti I skupiny 3 přes 100 do 500 m3</t>
  </si>
  <si>
    <t>https://podminky.urs.cz/item/CS_URS_2025_01/131251104</t>
  </si>
  <si>
    <t>Výkop pro propust</t>
  </si>
  <si>
    <t>(3,0+2,1)*12,2+11,8*6,0</t>
  </si>
  <si>
    <t>131252502</t>
  </si>
  <si>
    <t>Hloubení jamek do 0,5 m3 v hornině třídy těžitelnosti I skupiny 1 až 3 strojně</t>
  </si>
  <si>
    <t>-1239244258</t>
  </si>
  <si>
    <t>Hloubení jamek strojně objemu do 0,5 m3 s odhozením výkopku do 3 m nebo naložením na dopravní prostředek v hornině třídy těžitelnosti I, skupiny 1 až 3</t>
  </si>
  <si>
    <t>https://podminky.urs.cz/item/CS_URS_2025_01/131252502</t>
  </si>
  <si>
    <t>příloha DS 01.100, Z.01-107</t>
  </si>
  <si>
    <t>9"ks" *0,08"m3/ks"</t>
  </si>
  <si>
    <t>15110000R</t>
  </si>
  <si>
    <t>Vzpěry pro jednostranné bednění, zřízení a odstranění</t>
  </si>
  <si>
    <t>m2</t>
  </si>
  <si>
    <t>R-položka</t>
  </si>
  <si>
    <t>1268406757</t>
  </si>
  <si>
    <t>Bednění jednostranné</t>
  </si>
  <si>
    <t>41,13</t>
  </si>
  <si>
    <t>162351103</t>
  </si>
  <si>
    <t>Vodorovné přemístění přes 50 do 500 m výkopku/sypaniny z horniny třídy těžitelnosti I skupiny 1 až 3</t>
  </si>
  <si>
    <t>1793677483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</si>
  <si>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</si>
  <si>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https://podminky.urs.cz/item/CS_URS_2025_01/162351103</t>
  </si>
  <si>
    <t>Vodorovné přemístění do 100m na deponii</t>
  </si>
  <si>
    <t xml:space="preserve">133,02"m3"   "výkop </t>
  </si>
  <si>
    <t>Vodorovné přemístění do 100m a rozhrnutí</t>
  </si>
  <si>
    <t xml:space="preserve">26*0,15*0,3   "přebytek z výkopu rýhy pro kabelové vedení</t>
  </si>
  <si>
    <t xml:space="preserve">0,73"m3"  "jamky vruty pro sloupky</t>
  </si>
  <si>
    <t>Vodorovné přemístění do 100m z deponie, využití do zásypu</t>
  </si>
  <si>
    <t>61,148</t>
  </si>
  <si>
    <t>16275111R</t>
  </si>
  <si>
    <t>Předání výkopku hor tř I/3 oprávněné osobě k dalšímu zpracování dle zákona o odpadech, včetně poplatku</t>
  </si>
  <si>
    <t>690405630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</si>
  <si>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</si>
  <si>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Přebytek výkopku</t>
  </si>
  <si>
    <t xml:space="preserve">37,5"m3"   "náplav</t>
  </si>
  <si>
    <t>167151101</t>
  </si>
  <si>
    <t>Nakládání výkopku z hornin třídy těžitelnosti I skupiny 1 až 3 do 100 m3</t>
  </si>
  <si>
    <t>1570731072</t>
  </si>
  <si>
    <t>Nakládání, skládání a překládání neulehlého výkopku nebo sypaniny strojně nakládání, množství do 100 m3, z horniny třídy těžitelnosti I, skupiny 1 až 3</t>
  </si>
  <si>
    <t>https://podminky.urs.cz/item/CS_URS_2025_01/167151101</t>
  </si>
  <si>
    <t>Nakládání výkopku na deponii, využití do zpětného zásypu</t>
  </si>
  <si>
    <t>61,148"m3"</t>
  </si>
  <si>
    <t>Mezisoučet</t>
  </si>
  <si>
    <t>Naložení výkopku pro odvoz na skládku</t>
  </si>
  <si>
    <t>171251101</t>
  </si>
  <si>
    <t>Uložení sypaniny do násypů nezhutněných strojně</t>
  </si>
  <si>
    <t>-1191570124</t>
  </si>
  <si>
    <t>Uložení sypanin do násypů strojně s rozprostřením sypaniny ve vrstvách a s hrubým urovnáním nezhutněných jakékoliv třídy těžitelnosti</t>
  </si>
  <si>
    <t>https://podminky.urs.cz/item/CS_URS_2025_01/171251101</t>
  </si>
  <si>
    <t>Rozhrnutí přebytečného výkopku v deponii</t>
  </si>
  <si>
    <t xml:space="preserve">133,02"m3"   "výkop</t>
  </si>
  <si>
    <t xml:space="preserve">1,17"m3"      "přebytek z výkopu rýhy </t>
  </si>
  <si>
    <t xml:space="preserve">0,73"m3"      "přebytek z jamek</t>
  </si>
  <si>
    <t xml:space="preserve">-61,148"m3"   "odpočet, zásyp</t>
  </si>
  <si>
    <t>174151101</t>
  </si>
  <si>
    <t>Zásyp jam, šachet rýh nebo kolem objektů sypaninou se zhutněním</t>
  </si>
  <si>
    <t>1412854965</t>
  </si>
  <si>
    <t>Zásyp sypaninou z jakékoliv horniny strojně s uložením výkopku ve vrstvách se zhutněním jam, šachet, rýh nebo kolem objektů v těchto vykopávkách</t>
  </si>
  <si>
    <t>https://podminky.urs.cz/item/CS_URS_2025_01/174151101</t>
  </si>
  <si>
    <t xml:space="preserve">Hutněný zásyp </t>
  </si>
  <si>
    <t>2,32*11,8+7,1*5,1-1,06*2,3</t>
  </si>
  <si>
    <t>174251101</t>
  </si>
  <si>
    <t>Zásyp jam, šachet rýh nebo kolem objektů sypaninou bez zhutnění</t>
  </si>
  <si>
    <t>2046542666</t>
  </si>
  <si>
    <t>Zásyp sypaninou z jakékoliv horniny strojně s uložením výkopku ve vrstvách bez zhutnění jam, šachet, rýh nebo kolem objektů v těchto vykopávkách</t>
  </si>
  <si>
    <t>https://podminky.urs.cz/item/CS_URS_2025_01/174251101</t>
  </si>
  <si>
    <t>kámen z rozebraní rovnaniny</t>
  </si>
  <si>
    <t>0,5*7,36</t>
  </si>
  <si>
    <t>175151101</t>
  </si>
  <si>
    <t>Obsypání potrubí strojně sypaninou bez prohození, uloženou do 3 m</t>
  </si>
  <si>
    <t>168068713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</si>
  <si>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</si>
  <si>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https://podminky.urs.cz/item/CS_URS_2025_01/175151101</t>
  </si>
  <si>
    <t>Obsyp potrubí plynulou frakcí kameniva hrubého těženého (4-32mm)</t>
  </si>
  <si>
    <t>12,6*(3,05-1,33)</t>
  </si>
  <si>
    <t>5833360R</t>
  </si>
  <si>
    <t>kamenivo těžené hrubé frakce 4/32 mm</t>
  </si>
  <si>
    <t>t</t>
  </si>
  <si>
    <t>-361394604</t>
  </si>
  <si>
    <t>21,672*2 'Přepočtené koeficientem množství</t>
  </si>
  <si>
    <t>181951112</t>
  </si>
  <si>
    <t>Úprava pláně v hornině třídy těžitelnosti I skupiny 1 až 3 se zhutněním strojně</t>
  </si>
  <si>
    <t>281156208</t>
  </si>
  <si>
    <t>Úprava pláně vyrovnáním výškových rozdílů strojně v hornině třídy těžitelnosti I, skupiny 1 až 3 se zhutněním</t>
  </si>
  <si>
    <t>https://podminky.urs.cz/item/CS_URS_2025_01/181951112</t>
  </si>
  <si>
    <t>14,5</t>
  </si>
  <si>
    <t>Svislé a kompletní konstrukce</t>
  </si>
  <si>
    <t>310002102</t>
  </si>
  <si>
    <t>Vložení trub průřezu do 0,02 m2 do otvorů vytvořených ve zdech tl přes 0,5 do 1 m</t>
  </si>
  <si>
    <t>-1610664477</t>
  </si>
  <si>
    <t>Vložení trub (chrániček) do otvorů vytvořených ve zdech včetně utěsnění vnější průřezové plochy do 0,02 m2, tloušťky zdi přes 0,5 do 1,0 m</t>
  </si>
  <si>
    <t>https://podminky.urs.cz/item/CS_URS_2025_01/310002102</t>
  </si>
  <si>
    <t>Průchodky HDPE DN70</t>
  </si>
  <si>
    <t xml:space="preserve">1"ks"  "dl 0,6m</t>
  </si>
  <si>
    <t xml:space="preserve">1"ks"   "dl 0,9 m</t>
  </si>
  <si>
    <t>28619316</t>
  </si>
  <si>
    <t>trubka kanalizační PE-HD D 75mm</t>
  </si>
  <si>
    <t>432231838</t>
  </si>
  <si>
    <t>1"ks"*0,6"m"</t>
  </si>
  <si>
    <t>1"ks"*0,9"m"</t>
  </si>
  <si>
    <t>32131111R</t>
  </si>
  <si>
    <t>Zálivky prostupů a drobné betonáže beton C30/37XC4 XF3 samohutnitelný (zrno do 8 mm)</t>
  </si>
  <si>
    <t>-1225777956</t>
  </si>
  <si>
    <t>Zálivky stavidel, prahů a výplně-samohutnitelný beton  C30/37 XC4 XF3</t>
  </si>
  <si>
    <t>0,02*2*2,9+0,38*0,25*(2,9+4,5)</t>
  </si>
  <si>
    <t>0,03*4,4+0,18*1,4</t>
  </si>
  <si>
    <t>321321116</t>
  </si>
  <si>
    <t>Konstrukce vodních staveb ze ŽB mrazuvzdorného tř. C 30/37</t>
  </si>
  <si>
    <t>-1857559907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</si>
  <si>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</t>
  </si>
  <si>
    <t>https://podminky.urs.cz/item/CS_URS_2025_01/321321116</t>
  </si>
  <si>
    <t>příloha T.01-101</t>
  </si>
  <si>
    <t>Betonové konstrukce vtoku, výtoku a jímky C30/37 XC4 XF3</t>
  </si>
  <si>
    <t>0,53*0,30+10,53+2,53*1,55-1,81*1,40+10,26</t>
  </si>
  <si>
    <t>321351010</t>
  </si>
  <si>
    <t>Bednění konstrukcí vodních staveb rovinné - zřízení</t>
  </si>
  <si>
    <t>1226211348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</si>
  <si>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</si>
  <si>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https://podminky.urs.cz/item/CS_URS_2025_01/321351010</t>
  </si>
  <si>
    <t>Bednění lávky</t>
  </si>
  <si>
    <t>16,13*0,24+7,08+0,2*(2+0,89)</t>
  </si>
  <si>
    <t>321351030</t>
  </si>
  <si>
    <t>Bednění konstrukcí vodních staveb jinak zakřivené - zřízení</t>
  </si>
  <si>
    <t>-91630102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</si>
  <si>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jinak zakřivených než válcově</t>
  </si>
  <si>
    <t>https://podminky.urs.cz/item/CS_URS_2025_01/321351030</t>
  </si>
  <si>
    <t>Bednění jednostranné, prostorově zakřivené</t>
  </si>
  <si>
    <t>7,06*2,2+(3,47+1,07)*1,5+2,55*1,67+5,4*1,1*1,85*0,9+4*0,4*2,9</t>
  </si>
  <si>
    <t>321352010</t>
  </si>
  <si>
    <t>Bednění konstrukcí vodních staveb rovinné - odstranění</t>
  </si>
  <si>
    <t>-1255250624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</si>
  <si>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</si>
  <si>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https://podminky.urs.cz/item/CS_URS_2025_01/321352010</t>
  </si>
  <si>
    <t>321352030</t>
  </si>
  <si>
    <t>Bednění konstrukcí vodních staveb jinak zakřivené - odstranění</t>
  </si>
  <si>
    <t>-1537353460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</si>
  <si>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jinak zakřivených než válcově</t>
  </si>
  <si>
    <t>https://podminky.urs.cz/item/CS_URS_2025_01/321352030</t>
  </si>
  <si>
    <t>321366111</t>
  </si>
  <si>
    <t>Výztuž železobetonových konstrukcí vodních staveb z oceli 10 505 D do 12 mm</t>
  </si>
  <si>
    <t>-480826067</t>
  </si>
  <si>
    <t xml:space="preserve"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</t>
  </si>
  <si>
    <t>https://podminky.urs.cz/item/CS_URS_2025_01/321366111</t>
  </si>
  <si>
    <t>příloha V.01-100</t>
  </si>
  <si>
    <t>Lávka hrubých česlí</t>
  </si>
  <si>
    <t>167,97"kg"/1000</t>
  </si>
  <si>
    <t>příloha V.01-101</t>
  </si>
  <si>
    <t>Lávka jemných česlí</t>
  </si>
  <si>
    <t>139,92"kg"/1000</t>
  </si>
  <si>
    <t>příloha V.01-102</t>
  </si>
  <si>
    <t>Blok proplachovací propusti</t>
  </si>
  <si>
    <t>142,85"kg"/1000</t>
  </si>
  <si>
    <t>příloha V.01-103</t>
  </si>
  <si>
    <t>Jímka shrabků</t>
  </si>
  <si>
    <t>52,87"kg"/1000</t>
  </si>
  <si>
    <t>321366112</t>
  </si>
  <si>
    <t>Výztuž železobetonových konstrukcí vodních staveb z oceli 10 505 D do 32 mm</t>
  </si>
  <si>
    <t>479349778</t>
  </si>
  <si>
    <t xml:space="preserve"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</t>
  </si>
  <si>
    <t>https://podminky.urs.cz/item/CS_URS_2025_01/321366112</t>
  </si>
  <si>
    <t>20,42"kg"/1000</t>
  </si>
  <si>
    <t>321368211</t>
  </si>
  <si>
    <t>Výztuž železobetonových konstrukcí vodních staveb ze svařovaných sítí</t>
  </si>
  <si>
    <t>692827862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</si>
  <si>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</t>
  </si>
  <si>
    <t>https://podminky.urs.cz/item/CS_URS_2025_01/321368211</t>
  </si>
  <si>
    <t>467,72"kg"/1000</t>
  </si>
  <si>
    <t>123,46"kg"/1000</t>
  </si>
  <si>
    <t>338171113</t>
  </si>
  <si>
    <t>Osazování sloupků a vzpěr plotových ocelových v do 2 m se zabetonováním</t>
  </si>
  <si>
    <t>120446542</t>
  </si>
  <si>
    <t>Montáž sloupků a vzpěr plotových ocelových trubkových nebo profilovaných výšky do 2 m se zabetonováním do 0,08 m3 do připravených jamek</t>
  </si>
  <si>
    <t>https://podminky.urs.cz/item/CS_URS_2025_01/338171113</t>
  </si>
  <si>
    <t xml:space="preserve">9"ks"    "oplocení + 2ks k brance</t>
  </si>
  <si>
    <t>338171114</t>
  </si>
  <si>
    <t>Osazování sloupků a vzpěr plotových ocelových v do 2 m do zemního vrutu</t>
  </si>
  <si>
    <t>1293053212</t>
  </si>
  <si>
    <t>Montáž sloupků a vzpěr plotových ocelových trubkových nebo profilovaných výšky do 2 m do zemního vrutu</t>
  </si>
  <si>
    <t>https://podminky.urs.cz/item/CS_URS_2025_01/338171114</t>
  </si>
  <si>
    <t>3"ks"</t>
  </si>
  <si>
    <t>33817111R</t>
  </si>
  <si>
    <t>Osazování sloupků a vzpěr plotových ocelových v do 2 m ukotvením k pevnému podkladu kotvami</t>
  </si>
  <si>
    <t>1253555418</t>
  </si>
  <si>
    <t xml:space="preserve">Poznámka k položce:_x000d_
Osazování sloupků a vzpěr plotových ocelových v do 2 m ukotvením k pevnému podkladu kotvami, součástí položky jsou  vrty a osazení kotev vč. dodávky</t>
  </si>
  <si>
    <t>2"ks"</t>
  </si>
  <si>
    <t>5534215R</t>
  </si>
  <si>
    <t>plotový sloupek v 2 m</t>
  </si>
  <si>
    <t>-1848279164</t>
  </si>
  <si>
    <t>348101210</t>
  </si>
  <si>
    <t>Osazení vrat nebo vrátek k oplocení na ocelové sloupky pl do 2 m2</t>
  </si>
  <si>
    <t>-306427785</t>
  </si>
  <si>
    <t>Osazení vrat nebo vrátek k oplocení na sloupky ocelové, plochy jednotlivě do 2 m2</t>
  </si>
  <si>
    <t>https://podminky.urs.cz/item/CS_URS_2025_01/348101210</t>
  </si>
  <si>
    <t>5534232R</t>
  </si>
  <si>
    <t>branka vchodová kovová 1500x800mm</t>
  </si>
  <si>
    <t>2103666072</t>
  </si>
  <si>
    <t>348171143</t>
  </si>
  <si>
    <t>Montáž panelového svařovaného oplocení v přes 1,0 do 1,5 m</t>
  </si>
  <si>
    <t>-701605300</t>
  </si>
  <si>
    <t>Montáž oplocení z dílců kovových panelových svařovaných, na ocelové profilované sloupky, výšky přes 1,0 do 1,5 m</t>
  </si>
  <si>
    <t>https://podminky.urs.cz/item/CS_URS_2025_01/348171143</t>
  </si>
  <si>
    <t>(12,3-0,8)+11,5</t>
  </si>
  <si>
    <t>5534241R</t>
  </si>
  <si>
    <t xml:space="preserve">plotový panel svařovaný v 1,0-1,5m </t>
  </si>
  <si>
    <t>593026657</t>
  </si>
  <si>
    <t>592315R1</t>
  </si>
  <si>
    <t xml:space="preserve">příchytka  panelu </t>
  </si>
  <si>
    <t>1830578270</t>
  </si>
  <si>
    <t>12*4</t>
  </si>
  <si>
    <t>38899521R</t>
  </si>
  <si>
    <t>Chráničkavolně uložená (kotvená) pod lávkou jemných česlí DN 70</t>
  </si>
  <si>
    <t>-1878098866</t>
  </si>
  <si>
    <t>Vodorovné konstrukce</t>
  </si>
  <si>
    <t>452311121</t>
  </si>
  <si>
    <t>Podkladní desky z betonu prostého bez zvýšených nároků na prostředí tř. C 8/10 otevřený výkop</t>
  </si>
  <si>
    <t>573799664</t>
  </si>
  <si>
    <t>Podkladní a zajišťovací konstrukce z betonu prostého v otevřeném výkopu bez zvýšených nároků na prostředí desky pod potrubí, stoky a drobné objekty z betonu tř. C 8/10</t>
  </si>
  <si>
    <t>https://podminky.urs.cz/item/CS_URS_2025_01/452311121</t>
  </si>
  <si>
    <t xml:space="preserve">Podkladní beton  tl.100mm</t>
  </si>
  <si>
    <t>(6,36+4,58+3,56)*0,1</t>
  </si>
  <si>
    <t>46321115R</t>
  </si>
  <si>
    <t xml:space="preserve">Rovnanina  z lomového kamene upraveného do 400 kg s prosypáním betonem, s úpravou líce</t>
  </si>
  <si>
    <t>-2007687973</t>
  </si>
  <si>
    <t>Rovnanina z lom.kamene do 400 kg s prosypáním betonem</t>
  </si>
  <si>
    <t>2,24*4,6</t>
  </si>
  <si>
    <t>Úpravy povrchů, podlahy a osazování výplní</t>
  </si>
  <si>
    <t>628635512</t>
  </si>
  <si>
    <t>Vyplnění spár zdiva z lomového kamene maltou cementovou na hl do 70 mm s vyspárováním</t>
  </si>
  <si>
    <t>-1510824103</t>
  </si>
  <si>
    <t>Vyplnění spár dosavadních konstrukcí zdiva cementovou maltou s vyčištěním spár hloubky do 70 mm, zdiva z lomového kamene s vyspárováním</t>
  </si>
  <si>
    <t>https://podminky.urs.cz/item/CS_URS_2025_01/628635512</t>
  </si>
  <si>
    <t>příloha DS.01-103, DS.01-104</t>
  </si>
  <si>
    <t>zdivo vtoku</t>
  </si>
  <si>
    <t>15,63+7,69+38,85+4,00+7,53</t>
  </si>
  <si>
    <t>Trubní vedení</t>
  </si>
  <si>
    <t>871522111</t>
  </si>
  <si>
    <t>Montáž kanalizačního potrubí z laminátových trub DN 1200 se spojkami v otevřeném výkopu</t>
  </si>
  <si>
    <t>815479154</t>
  </si>
  <si>
    <t>Montáž kanalizačního potrubí z laminátových trub v otevřeném výkopu spojované spojkami DN 1200</t>
  </si>
  <si>
    <t>https://podminky.urs.cz/item/CS_URS_2025_01/871522111</t>
  </si>
  <si>
    <t>3,0"m"+2*6,0"m"</t>
  </si>
  <si>
    <t>2864127R</t>
  </si>
  <si>
    <t>sklolaminátová roura odstředivá litá DN 1200 PN1 se spojkou</t>
  </si>
  <si>
    <t>-672991083</t>
  </si>
  <si>
    <t>roury z odstředivě litého laminátu PN 1 SN 10000 se spojkou DN 1200</t>
  </si>
  <si>
    <t>87752041R</t>
  </si>
  <si>
    <t>Montáž kolen na potrubí z trub laminátových DN 1200</t>
  </si>
  <si>
    <t>1452573607</t>
  </si>
  <si>
    <t>1"ks"</t>
  </si>
  <si>
    <t>2865351R</t>
  </si>
  <si>
    <t>sklolaminátová tvarovka, koleno DN 1200x45°</t>
  </si>
  <si>
    <t>-1560224188</t>
  </si>
  <si>
    <t>87749042R</t>
  </si>
  <si>
    <t xml:space="preserve">Montáž a dodávka - odbočka 400/1200-60° </t>
  </si>
  <si>
    <t>-752863069</t>
  </si>
  <si>
    <t>Ostatní konstrukce a práce, bourání</t>
  </si>
  <si>
    <t>938903114</t>
  </si>
  <si>
    <t>Vysekání spár hl do 70 mm ve zdivu kvádrovém</t>
  </si>
  <si>
    <t>1034918759</t>
  </si>
  <si>
    <t>Dokončovací práce na dosavadních konstrukcích vysekání spár s očištěním zdiva nebo dlažby, s naložením suti na dopravní prostředek nebo s odklizením na hromady do vzdálenosti 50 m při hloubce spáry do 70 mm ve zdivu kvádrovém</t>
  </si>
  <si>
    <t>https://podminky.urs.cz/item/CS_URS_2025_01/938903114</t>
  </si>
  <si>
    <t>94111111R</t>
  </si>
  <si>
    <t xml:space="preserve">Montáž a demontáž  lešení řadového trubkového </t>
  </si>
  <si>
    <t>1294072458</t>
  </si>
  <si>
    <t>9*1,7</t>
  </si>
  <si>
    <t>94122111R</t>
  </si>
  <si>
    <t>Podpěrné konstrukce</t>
  </si>
  <si>
    <t>-1245632209</t>
  </si>
  <si>
    <t>Lávka</t>
  </si>
  <si>
    <t>966021111</t>
  </si>
  <si>
    <t>Bourání konstrukcí LTM zdiva kamenného na MV, MVC ručně</t>
  </si>
  <si>
    <t>956211480</t>
  </si>
  <si>
    <t>Bourání konstrukcí LTM ve vodních tocích s přemístěním suti na hromady na vzdálenost do 20 m nebo s naložením na dopravní prostředek ručně ze zdiva kamenného, pro jakýkoliv druh kamene na maltu vápennou nebo vápenocementovou</t>
  </si>
  <si>
    <t>https://podminky.urs.cz/item/CS_URS_2025_01/966021111</t>
  </si>
  <si>
    <t>Bourání řádkového zdiva na MVC</t>
  </si>
  <si>
    <t>50% likvidace suti, předání k dalšímu zpracování</t>
  </si>
  <si>
    <t>(0,82+0,83)*0,4+(0,8-0,17)*(0,8+0,6)+5,75*0,6</t>
  </si>
  <si>
    <t>966041111</t>
  </si>
  <si>
    <t>Bourání konstrukcí LTM zdiva z betonu prostého neprokládaného ručně</t>
  </si>
  <si>
    <t>-389453910</t>
  </si>
  <si>
    <t>Bourání konstrukcí LTM ve vodních tocích s přemístěním suti na hromady na vzdálenost do 20 m nebo s naložením na dopravní prostředek ručně z betonu prostého neprokládaného</t>
  </si>
  <si>
    <t>https://podminky.urs.cz/item/CS_URS_2025_01/966041111</t>
  </si>
  <si>
    <t>Vybourání drážky pro jemné česle v betonu prostém-ruční</t>
  </si>
  <si>
    <t>0,05*4,4</t>
  </si>
  <si>
    <t>966045111</t>
  </si>
  <si>
    <t>Bourání konstrukcí LTM zdiva z betonu prostého neprokládaného strojně</t>
  </si>
  <si>
    <t>865833017</t>
  </si>
  <si>
    <t>Bourání konstrukcí LTM ve vodních tocích s přemístěním suti na hromady na vzdálenost do 20 m nebo s naložením na dopravní prostředek strojně z betonu prostého neprokládaného</t>
  </si>
  <si>
    <t>https://podminky.urs.cz/item/CS_URS_2025_01/966045111</t>
  </si>
  <si>
    <t>příloha DS.01-103,4</t>
  </si>
  <si>
    <t>Bourání konstrukce dna dolního prahu - prostý beton</t>
  </si>
  <si>
    <t>0,25*3,6</t>
  </si>
  <si>
    <t>Bourání lávek - vyplnění korýtka betonem - prostý beton</t>
  </si>
  <si>
    <t>17,0*0,08</t>
  </si>
  <si>
    <t>985131111</t>
  </si>
  <si>
    <t>Očištění ploch stěn, rubu kleneb a podlah tlakovou vodou</t>
  </si>
  <si>
    <t>-2076549987</t>
  </si>
  <si>
    <t>https://podminky.urs.cz/item/CS_URS_2025_01/985131111</t>
  </si>
  <si>
    <t xml:space="preserve">očištění plochy tlakovou vodou 50 barů,  zdivo vtoku </t>
  </si>
  <si>
    <t>997</t>
  </si>
  <si>
    <t>Přesun sutě</t>
  </si>
  <si>
    <t>99731251R_OK</t>
  </si>
  <si>
    <t xml:space="preserve">Vodorovná doprava kovových konstrukcí - předání k dalšímu zpracování </t>
  </si>
  <si>
    <t>-1549218458</t>
  </si>
  <si>
    <t xml:space="preserve">2150,513"kg"/1000  "OK</t>
  </si>
  <si>
    <t>8*16,5/1000 "zábradlí dvoutyčové</t>
  </si>
  <si>
    <t xml:space="preserve">1082,66"kg"/1000   "vedení stavidel U180+U240</t>
  </si>
  <si>
    <t xml:space="preserve">338,64"kg"/1000   "práh a vedení provizorního hrazení U240</t>
  </si>
  <si>
    <t>99731251R_SUT</t>
  </si>
  <si>
    <t>Předání suti oprávněné osobě k dalšímu zpracování dle zákona o odpadech, včetně poplatku</t>
  </si>
  <si>
    <t>1278409602</t>
  </si>
  <si>
    <t xml:space="preserve">1,032"t"  " vysekání spár</t>
  </si>
  <si>
    <t xml:space="preserve">1,98"t"     "dno dolního prahu, prostý beton</t>
  </si>
  <si>
    <t xml:space="preserve">14,477"t"/2   "řádkové zdivo</t>
  </si>
  <si>
    <t xml:space="preserve">0,484"t"   "drážka pro jemné česle, prostý beton</t>
  </si>
  <si>
    <t xml:space="preserve">17,0*0,08*2,2"t/m3"    " bourání lávky- vyplnění korýtka - prostý beton</t>
  </si>
  <si>
    <t>997321511</t>
  </si>
  <si>
    <t>Vodorovná doprava suti a vybouraných hmot po suchu do 1 km</t>
  </si>
  <si>
    <t>1006152233</t>
  </si>
  <si>
    <t>Vodorovná doprava suti a vybouraných hmot bez naložení, s vyložením a hrubým urovnáním po suchu, na vzdálenost do 1 km</t>
  </si>
  <si>
    <t>https://podminky.urs.cz/item/CS_URS_2025_01/997321511</t>
  </si>
  <si>
    <t>vodorovné přemístění nevhodného kamene z rovnaniny do zásypu</t>
  </si>
  <si>
    <t>0,5*7,36"m3"*1,82"t/m3"</t>
  </si>
  <si>
    <t>998</t>
  </si>
  <si>
    <t>Přesun hmot</t>
  </si>
  <si>
    <t>998324011</t>
  </si>
  <si>
    <t>Přesun hmot pro objekty související se sypanými hrázemi a vodní elektrárny</t>
  </si>
  <si>
    <t>-1591244402</t>
  </si>
  <si>
    <t>Přesun hmot pro objekty budované v souvislosti se sypanými hrázemi a vodní elektrárny dopravní vzdálenost do 500 m</t>
  </si>
  <si>
    <t>https://podminky.urs.cz/item/CS_URS_2025_01/998324011</t>
  </si>
  <si>
    <t>PSV</t>
  </si>
  <si>
    <t>Práce a dodávky PSV</t>
  </si>
  <si>
    <t>767</t>
  </si>
  <si>
    <t>Konstrukce zámečnické</t>
  </si>
  <si>
    <t>767161813</t>
  </si>
  <si>
    <t>Demontáž zábradlí rovného nerozebíratelného hmotnosti 1 m zábradlí do 20 kg do suti</t>
  </si>
  <si>
    <t>-1002087004</t>
  </si>
  <si>
    <t>Demontáž zábradlí do suti rovného nerozebíratelný spoj hmotnosti 1 m zábradlí do 20 kg</t>
  </si>
  <si>
    <t>https://podminky.urs.cz/item/CS_URS_2025_01/767161813</t>
  </si>
  <si>
    <t>Odstranění zábradlí, zábradlí dvoutyčové cca 8 kg/m</t>
  </si>
  <si>
    <t>16,5"m"</t>
  </si>
  <si>
    <t>76799500R</t>
  </si>
  <si>
    <t>Zábradlí ocelové dvoutyčové, výšky 1,1m, dl.6,01+2x4,05 m, očištění na Sa2,5, žárové zinkování - výroba, dodávka, montáž a povrchová úprava</t>
  </si>
  <si>
    <t>kg</t>
  </si>
  <si>
    <t>-1932599267</t>
  </si>
  <si>
    <t>příloha Z.01-102</t>
  </si>
  <si>
    <t>102,9"kg"</t>
  </si>
  <si>
    <t>76799510R</t>
  </si>
  <si>
    <t>Hrubé česle-česlice, horní a dolní práh Tr.60x4,0-2800+kování, žárově zinkováno</t>
  </si>
  <si>
    <t>326756695</t>
  </si>
  <si>
    <t>příloha Z.01-101</t>
  </si>
  <si>
    <t>253,5+49,9+105,3</t>
  </si>
  <si>
    <t>76799512R</t>
  </si>
  <si>
    <t>Ocelová lávka nová přenosná (nosníky, pórorošty, zábradlí), žárově zinkováno - délka 5,0m, montáž a dodávka</t>
  </si>
  <si>
    <t>-1781407463</t>
  </si>
  <si>
    <t>příloha Z.01-103</t>
  </si>
  <si>
    <t>364,8+72,9</t>
  </si>
  <si>
    <t>76799513R</t>
  </si>
  <si>
    <t>Ocelové nosníky lávky jemných česlí, žárově zinkováno</t>
  </si>
  <si>
    <t>1900908932</t>
  </si>
  <si>
    <t>příloha Z.01-104</t>
  </si>
  <si>
    <t>274"kg"</t>
  </si>
  <si>
    <t>76799514R</t>
  </si>
  <si>
    <t>Poklopy, rámy-ocelový žebrovaný plech+lem, zinkováno</t>
  </si>
  <si>
    <t>-863147472</t>
  </si>
  <si>
    <t>příloha Z.01-105 Vtok-poklopy</t>
  </si>
  <si>
    <t>57,0+17,2</t>
  </si>
  <si>
    <t xml:space="preserve">příloha Z.01-106 </t>
  </si>
  <si>
    <t>20,4"kg"</t>
  </si>
  <si>
    <t>76799515R</t>
  </si>
  <si>
    <t>Přechodový kus čtverec-kruh mezi vtokem a potrubím-skružený plech 6 mm+výztuhy,otryskání, nátěr lak epoxidový 600 mikronů, montáž a dodávka</t>
  </si>
  <si>
    <t>-1742113776</t>
  </si>
  <si>
    <t>1,2*1,2*(1+0,785)*1,1*0,006*1,1*7850</t>
  </si>
  <si>
    <t>76799600R</t>
  </si>
  <si>
    <t>Demontáž prahu, vedení stavidel a provizorního hrazení</t>
  </si>
  <si>
    <t>1823672810</t>
  </si>
  <si>
    <t>Demontáž ostatních zámečnických konstrukcí rozebráním o hmotnosti jednotlivých dílů přes 100 do 250 kg</t>
  </si>
  <si>
    <t>Vybourání vedení stavidel U180+U240 (po demontáži stavidel a mechanizmů, což je součást technologické části), + 10% díly ztužení</t>
  </si>
  <si>
    <t>((4*5,1+2*4,5)*22+(4,6*2*33,2))*1,1+4,4*8</t>
  </si>
  <si>
    <t>Vybourání prahu a vedení provizorního hrazení U240</t>
  </si>
  <si>
    <t>(2,85*2+4,5)*33,2</t>
  </si>
  <si>
    <t>7679968R1</t>
  </si>
  <si>
    <t>Demontáž ocelových konstrukcí</t>
  </si>
  <si>
    <t>-420313877</t>
  </si>
  <si>
    <t>Demontáž ocelové lávky stavidel U120+plech, zábradlí, dělení na kusy</t>
  </si>
  <si>
    <t>(4,8*2+5*1,0)*13,4+1,05*4,4*39,25+8*4,4</t>
  </si>
  <si>
    <t xml:space="preserve">Vybourání dolního prahu (ocel) a vyjmutí hrubých česlí-části tr 60mm+žebírková ocel 16 mm    </t>
  </si>
  <si>
    <t>6,0*5,6+21,0*5,2+36,1*1,58</t>
  </si>
  <si>
    <t>Bourání lávek ze štětovnic VL 602 (ocelová štětovnice, vyplnění korýtka betonem), šířka 0,6 a 1,2 m</t>
  </si>
  <si>
    <t>(2*5,2+6,6)*90,5</t>
  </si>
  <si>
    <t>998767101</t>
  </si>
  <si>
    <t>Přesun hmot tonážní pro zámečnické konstrukce v objektech v do 6 m</t>
  </si>
  <si>
    <t>120018757</t>
  </si>
  <si>
    <t>Přesun hmot pro zámečnické konstrukce stanovený z hmotnosti přesunovaného materiálu vodorovná dopravní vzdálenost do 50 m základní v objektech výšky do 6 m</t>
  </si>
  <si>
    <t>https://podminky.urs.cz/item/CS_URS_2025_01/998767101</t>
  </si>
  <si>
    <t>762</t>
  </si>
  <si>
    <t>Konstrukce tesařské</t>
  </si>
  <si>
    <t>76259100R</t>
  </si>
  <si>
    <t>Poklop dřevěný, lakované (epoxidový lak pro vnější prostředí), tl.50 mm</t>
  </si>
  <si>
    <t>2005903748</t>
  </si>
  <si>
    <t>Poznámka k položce:_x000d_
Jímka na shrabky-poklop dřevěný, listnaté řezivo hoblované, lakované (epoxidový lak pro vnější prostředí), tl.50 mm</t>
  </si>
  <si>
    <t>příloha DS.01-102</t>
  </si>
  <si>
    <t>Jímka na shrabky</t>
  </si>
  <si>
    <t>998762101</t>
  </si>
  <si>
    <t>Přesun hmot tonážní pro kce tesařské v objektech v do 6 m</t>
  </si>
  <si>
    <t>-1888297977</t>
  </si>
  <si>
    <t>Přesun hmot pro konstrukce tesařské stanovený z hmotnosti přesunovaného materiálu vodorovná dopravní vzdálenost do 50 m základní v objektech výšky do 6 m</t>
  </si>
  <si>
    <t>https://podminky.urs.cz/item/CS_URS_2025_01/998762101</t>
  </si>
  <si>
    <t>Práce a dodávky M</t>
  </si>
  <si>
    <t>46-M</t>
  </si>
  <si>
    <t>Zemní práce při extr.mont.pracích</t>
  </si>
  <si>
    <t>46017117R</t>
  </si>
  <si>
    <t>Hloubení kabelových nezapažených rýh strojně š 30 cm hl 80 cm v hornině tř I skupiny 3</t>
  </si>
  <si>
    <t>-49352730</t>
  </si>
  <si>
    <t>Hloubení kabelových rýh strojně včetně urovnání dna s přemístěním výkopku do vzdálenosti 3 m od okraje jámy nebo s naložením na dopravní prostředek šířky 30 cm hloubky 80 cm v hornině třídy těžitelnosti I skupiny 3</t>
  </si>
  <si>
    <t>Výkop rýhy pro kabelová vedení</t>
  </si>
  <si>
    <t>26"m"</t>
  </si>
  <si>
    <t>46045116R</t>
  </si>
  <si>
    <t>Zásyp kabelových rýh strojně se zhutněním š 30 cm hl 65 cm z horniny tř I skupiny 3</t>
  </si>
  <si>
    <t>2134323628</t>
  </si>
  <si>
    <t>Zásyp kabelových rýh strojně s přemístěním sypaniny ze vzdálenosti do 10 m, s uložením výkopku ve vrstvách včetně zhutnění a urovnání povrchu šířky 30 cm hloubky 65 cm z horniny třídy těžitelnosti I skupiny 3</t>
  </si>
  <si>
    <t>46066111R</t>
  </si>
  <si>
    <t>Kabelové lože z písku pro kabely nn bez zakrytí š lože do 35 cm</t>
  </si>
  <si>
    <t>1514486324</t>
  </si>
  <si>
    <t>Kabelové lože z písku včetně podsypu, zhutnění a urovnání povrchu pro kabely nn bez zakrytí, šířky do 35 cm</t>
  </si>
  <si>
    <t>Kabelové vedení - obsyp pískem tl. 150 mm</t>
  </si>
  <si>
    <t>OST</t>
  </si>
  <si>
    <t>Ostatní</t>
  </si>
  <si>
    <t>R_002</t>
  </si>
  <si>
    <t>Zemní jímka, zřízení a odstranění</t>
  </si>
  <si>
    <t>-1187569264</t>
  </si>
  <si>
    <t>Poznámka k položce:_x000d_
Násyp a odstranění zemní jímky, materiál ze zemníku (naložení), včetně dovozu a odvozu a poplatku za uložení zpět</t>
  </si>
  <si>
    <t>126,4*0,5*2,00</t>
  </si>
  <si>
    <t>R_004</t>
  </si>
  <si>
    <t>Šachta hl regulace, montáž a dodávka</t>
  </si>
  <si>
    <t>-278283152</t>
  </si>
  <si>
    <t xml:space="preserve">Poznámka k položce:_x000d_
šachta hl regulace-PVC tr.110 mm s obetonováním </t>
  </si>
  <si>
    <t>R_005</t>
  </si>
  <si>
    <t>Odrazný trám na vtoku-plovoucí,2x kulatina odkorněná Ø300-7500mm,včetně kování a kotvení</t>
  </si>
  <si>
    <t>1984030777</t>
  </si>
  <si>
    <t>Poznámka k položce:_x000d_
Kování: řetěz nosnost 1500kg-2x1,0m, závitové tyče 600mm+matice a podložky 7 ks, kotevní trny Ø32 mm-1,4 m (9 kg), chemická kotva M14-200 1 Ks včetně vrtu</t>
  </si>
  <si>
    <t>SO 01.2 - Strojovna MVE</t>
  </si>
  <si>
    <t xml:space="preserve">    2 - Zakládání</t>
  </si>
  <si>
    <t xml:space="preserve">    5 - Komunikace pozemní</t>
  </si>
  <si>
    <t xml:space="preserve">    8 - Vedení trubní dálková a přípojná</t>
  </si>
  <si>
    <t xml:space="preserve">    712 - Povlakové krytiny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</si>
  <si>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</si>
  <si>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</si>
  <si>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</si>
  <si>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</si>
  <si>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</si>
  <si>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784 - Dokončovací práce - malby a tapety</t>
  </si>
  <si>
    <t xml:space="preserve">    22-M - Montáže technologických zařízení pro dopravní stavby</t>
  </si>
  <si>
    <t>122111101</t>
  </si>
  <si>
    <t>Odkopávky a prokopávky v hornině třídy těžitelnosti I, skupiny 1 a 2 ručně</t>
  </si>
  <si>
    <t>-1650872745</t>
  </si>
  <si>
    <t>Odkopávky a prokopávky ručně zapažené i nezapažené v hornině třídy těžitelnosti I skupiny 1 a 2</t>
  </si>
  <si>
    <t>https://podminky.urs.cz/item/CS_URS_2025_01/122111101</t>
  </si>
  <si>
    <t>Odtěžení bahna</t>
  </si>
  <si>
    <t>1,15*4,35</t>
  </si>
  <si>
    <t>122251101</t>
  </si>
  <si>
    <t>Odkopávky a prokopávky nezapažené v hornině třídy těžitelnosti I skupiny 3 objem do 20 m3 strojně</t>
  </si>
  <si>
    <t>-1446778302</t>
  </si>
  <si>
    <t>Odkopávky a prokopávky nezapažené strojně v hornině třídy těžitelnosti I skupiny 3 do 20 m3</t>
  </si>
  <si>
    <t>https://podminky.urs.cz/item/CS_URS_2025_01/122251101</t>
  </si>
  <si>
    <t>skrývka zeminy pro zpevněnou plochu tl. 300 mm</t>
  </si>
  <si>
    <t>65,4*0,15</t>
  </si>
  <si>
    <t>128611101</t>
  </si>
  <si>
    <t>Dolamování na dně odkopávek a prokopávek v hornině třídy těžitelnosti III skupiny 7</t>
  </si>
  <si>
    <t>1115873719</t>
  </si>
  <si>
    <t>Dolamování na dně odkopávek a prokopávek ve vrstvě tloušťky do 1 000 mm, bez naložení v hornině třídy těžitelnosti III skupiny 7</t>
  </si>
  <si>
    <t>https://podminky.urs.cz/item/CS_URS_2025_01/128611101</t>
  </si>
  <si>
    <t>14,2"m2"*0,05 "m"</t>
  </si>
  <si>
    <t>161111502</t>
  </si>
  <si>
    <t>Svislé přemístění výkopku z horniny třídy těžitelnosti I skupiny 1 až 3 hl výkopu přes 3 do 6 m nošením</t>
  </si>
  <si>
    <t>-1823454723</t>
  </si>
  <si>
    <t>Svislé přemístění výkopku nošením bez naložení, avšak s vyprázdněním nádoby na hromady nebo do dopravního prostředku z horniny třídy těžitelnosti I skupiny 1 až 3, při hloubce výkopu přes 3 do 6 m</t>
  </si>
  <si>
    <t>https://podminky.urs.cz/item/CS_URS_2025_01/161111502</t>
  </si>
  <si>
    <t>161111522</t>
  </si>
  <si>
    <t>Svislé přemístění výkopku z horniny třídy těžitelnosti III skupiny 6 a 7 hl výkopu přes 3 do 6 m nošením</t>
  </si>
  <si>
    <t>408725874</t>
  </si>
  <si>
    <t>Svislé přemístění výkopku nošením bez naložení, avšak s vyprázdněním nádoby na hromady nebo do dopravního prostředku z horniny třídy těžitelnosti III skupiny 6 a 7, při hloubce výkopu přes 3 do 6 m</t>
  </si>
  <si>
    <t>https://podminky.urs.cz/item/CS_URS_2025_01/161111522</t>
  </si>
  <si>
    <t>0,71</t>
  </si>
  <si>
    <t>162211311</t>
  </si>
  <si>
    <t>Vodorovné přemístění výkopku z horniny třídy těžitelnosti I skupiny 1 až 3 stavebním kolečkem do 10 m</t>
  </si>
  <si>
    <t>-831124848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</si>
  <si>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</si>
  <si>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https://podminky.urs.cz/item/CS_URS_2025_01/162211311</t>
  </si>
  <si>
    <t>162211319</t>
  </si>
  <si>
    <t>Příplatek k vodorovnému přemístění výkopku z horniny třídy těžitelnosti I skupiny 1 až 3 stavebním kolečkem za každých dalších 10 m</t>
  </si>
  <si>
    <t>247861901</t>
  </si>
  <si>
    <t>Vodorovné přemístění výkopku nebo sypaniny stavebním kolečkem s vyprázdněním kolečka na hromady nebo do dopravního prostředku na vzdálenost do 10 m Příplatek za každých dalších 10 m k ceně -1311</t>
  </si>
  <si>
    <t>https://podminky.urs.cz/item/CS_URS_2025_01/162211319</t>
  </si>
  <si>
    <t>162211331</t>
  </si>
  <si>
    <t>Vodorovné přemístění výkopku z horniny třídy těžitelnosti III skupiny 6 a 7 stavebním kolečkem do 10 m</t>
  </si>
  <si>
    <t>-661606519</t>
  </si>
  <si>
    <t>Vodorovné přemístění výkopku nebo sypaniny stavebním kolečkem s vyprázdněním kolečka na hromady nebo do dopravního prostředku na vzdálenost do 10 m z horniny třídy těžitelnosti III, skupiny 6 a 7</t>
  </si>
  <si>
    <t>https://podminky.urs.cz/item/CS_URS_2025_01/162211331</t>
  </si>
  <si>
    <t>162211339</t>
  </si>
  <si>
    <t>Příplatek k vodorovnému přemístění výkopku z horniny třídy těžitelnosti III skupiny 6 a 7 stavebním kolečkem za každých dalších 10 m</t>
  </si>
  <si>
    <t>469446685</t>
  </si>
  <si>
    <t>Vodorovné přemístění výkopku nebo sypaniny stavebním kolečkem s vyprázdněním kolečka na hromady nebo do dopravního prostředku na vzdálenost do 10 m Příplatek za každých dalších 10 m k ceně -1331</t>
  </si>
  <si>
    <t>https://podminky.urs.cz/item/CS_URS_2025_01/162211339</t>
  </si>
  <si>
    <t>-922265085</t>
  </si>
  <si>
    <t xml:space="preserve">Vodorovné přemístění na deponii do 100m -  část bude rozhrnuta (6,08m3) a část na prosypání u zpevněné plochy (3,73 m3)</t>
  </si>
  <si>
    <t>9,81"m3"</t>
  </si>
  <si>
    <t xml:space="preserve">Vodorovné přemístění  na  prosypání u zpevněné plochy </t>
  </si>
  <si>
    <t>3,73"m3"</t>
  </si>
  <si>
    <t>1136473959</t>
  </si>
  <si>
    <t xml:space="preserve">1,15*4,35*0,8"m3"   "bahno, po odvodnění</t>
  </si>
  <si>
    <t>16275115R</t>
  </si>
  <si>
    <t>Předání výkopku hor tř III/6 a 7 oprávněné osobě k dalšímu zpracování dle zákona o odpadech, včetně poplatku</t>
  </si>
  <si>
    <t>-2061700947</t>
  </si>
  <si>
    <t xml:space="preserve">0,71"m3"   </t>
  </si>
  <si>
    <t>2145742094</t>
  </si>
  <si>
    <t>Nakládání výkopku na deponii, využije se na prosypání u ZP</t>
  </si>
  <si>
    <t>9,81-6,08"m3"</t>
  </si>
  <si>
    <t>4,002"m3"</t>
  </si>
  <si>
    <t>526806644</t>
  </si>
  <si>
    <t xml:space="preserve">6,08"m3" </t>
  </si>
  <si>
    <t>181351003</t>
  </si>
  <si>
    <t>Rozprostření ornice tl vrstvy do 200 mm pl do 100 m2 v rovině nebo ve svahu do 1:5 strojně</t>
  </si>
  <si>
    <t>733209931</t>
  </si>
  <si>
    <t>Rozprostření a urovnání ornice v rovině nebo ve svahu sklonu do 1:5 strojně při souvislé ploše do 100 m2, tl. vrstvy do 200 mm</t>
  </si>
  <si>
    <t>https://podminky.urs.cz/item/CS_URS_2025_01/181351003</t>
  </si>
  <si>
    <t>prosypání v tl 50 mm u ZP</t>
  </si>
  <si>
    <t>74,61"m2"</t>
  </si>
  <si>
    <t>181411121</t>
  </si>
  <si>
    <t>Založení lučního trávníku výsevem pl do 1000 m2 v rovině a ve svahu do 1:5</t>
  </si>
  <si>
    <t>-639335759</t>
  </si>
  <si>
    <t>Založení trávníku na půdě předem připravené plochy do 1000 m2 výsevem včetně utažení lučního v rovině nebo na svahu do 1:5</t>
  </si>
  <si>
    <t>https://podminky.urs.cz/item/CS_URS_2025_01/181411121</t>
  </si>
  <si>
    <t>Zpevněná plocha</t>
  </si>
  <si>
    <t>prosypání v tl 50 mm</t>
  </si>
  <si>
    <t>00572100</t>
  </si>
  <si>
    <t>osivo jetelotráva intenzivní víceletá</t>
  </si>
  <si>
    <t>-1608698767</t>
  </si>
  <si>
    <t>74,61*0,02 'Přepočtené koeficientem množství</t>
  </si>
  <si>
    <t>451066929</t>
  </si>
  <si>
    <t>74,61</t>
  </si>
  <si>
    <t>Zakládání</t>
  </si>
  <si>
    <t>27923251R</t>
  </si>
  <si>
    <t>Zazdění otvorů cihlami betonovými na MC</t>
  </si>
  <si>
    <t>-1522208643</t>
  </si>
  <si>
    <t>Zazdění otvorů po vybouraných dveřích, prostupů a nik</t>
  </si>
  <si>
    <t>(1,89+1,49+3,04+2*0,5+1,13+2*0,06*2,0-2*0,80)*0,4-0,2*0,40</t>
  </si>
  <si>
    <t>310002101</t>
  </si>
  <si>
    <t>Vložení trub průřezu do 0,02 m2 do otvorů vytvořených ve zdech tl do 0,5 m</t>
  </si>
  <si>
    <t>-1219079869</t>
  </si>
  <si>
    <t>Vložení trub (chrániček) do otvorů vytvořených ve zdech včetně utěsnění vnější průřezové plochy do 0,02 m2, tloušťky zdi do 0,5 m</t>
  </si>
  <si>
    <t>https://podminky.urs.cz/item/CS_URS_2025_01/310002101</t>
  </si>
  <si>
    <t>příloha T.02-101</t>
  </si>
  <si>
    <t>Spodní stavba-vyvrtání průchodky pro trubku ovládání-1xDN160mm, dl 440mm</t>
  </si>
  <si>
    <t xml:space="preserve">Vrchní stavba-vyvrtání průchodky pro trubku zavzdušnění -2xDN160mm, dl  440mm</t>
  </si>
  <si>
    <t>Vrchní stavba-vyvrtání průchodky pro kabel -1xDN80mm, dl 330mm</t>
  </si>
  <si>
    <t>Vrchní stavba-vyvrtání průchodky pro hydraul.trubičky -1xDN125mm, dl 330mm</t>
  </si>
  <si>
    <t xml:space="preserve">Vrchní stavba-vyvrtání průchodky pro kabel -1xDN115mm, dl  500mm (šikmý vrt)</t>
  </si>
  <si>
    <t>2861931R</t>
  </si>
  <si>
    <t>trubka kanalizační PE-HD D 80mm</t>
  </si>
  <si>
    <t>-408200280</t>
  </si>
  <si>
    <t>1*0,33</t>
  </si>
  <si>
    <t>2861932R</t>
  </si>
  <si>
    <t>trubka kanalizační PE-HD D 115mm</t>
  </si>
  <si>
    <t>-940195748</t>
  </si>
  <si>
    <t>1*0,5*1,1</t>
  </si>
  <si>
    <t>28619322</t>
  </si>
  <si>
    <t>trubka kanalizační PE-HD D 125mm</t>
  </si>
  <si>
    <t>-602011137</t>
  </si>
  <si>
    <t>trubka kanalizační PP plnostěnná jednovrstvá DN 125x1000mm SN10</t>
  </si>
  <si>
    <t>Vrchní stavba-vyvrtání průchodky pro hydraul.trubičky -1xDN125mm, dl vrtu 330mm</t>
  </si>
  <si>
    <t>28619324</t>
  </si>
  <si>
    <t>trubka kanalizační PE-HD D 160mm</t>
  </si>
  <si>
    <t>1185576172</t>
  </si>
  <si>
    <t>1*0,44</t>
  </si>
  <si>
    <t>2*0,44</t>
  </si>
  <si>
    <t>666332452</t>
  </si>
  <si>
    <t>Vrchní stavba-průchodka pro odvodnění -1xDN110mm, tl. 620 mm</t>
  </si>
  <si>
    <t>28619320</t>
  </si>
  <si>
    <t>trubka kanalizační PE-HD D 110mm</t>
  </si>
  <si>
    <t>756935652</t>
  </si>
  <si>
    <t>Vrchní stavba-průchodka pro odvodnění -1xDN110mm, tl. 620 mm (šikmý vrt)</t>
  </si>
  <si>
    <t>1"ks"*0,62"m"*1,1</t>
  </si>
  <si>
    <t>32132116R</t>
  </si>
  <si>
    <t>Konstrukce vodních staveb ze ŽB tř. C30/37 XA1 XC2</t>
  </si>
  <si>
    <t>-800010543</t>
  </si>
  <si>
    <t>Konstrukce vodních staveb z betonu přehrad, jezů a plavebních komor, spodní stavby vodních elektráren, jader přehrad, odběrných věží a výpustných zařízení, opěrných zdí, šachet, šachtic a ostatních konstrukcí železového tř. C30/37 XA1 XC2</t>
  </si>
  <si>
    <t>Železobetonová konstrukce základové desky, vyrovnání dna C30/37 XA1 XC2</t>
  </si>
  <si>
    <t>19,7</t>
  </si>
  <si>
    <t>887559918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</si>
  <si>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</t>
  </si>
  <si>
    <t>Železobetonová konstrukce základové desky - bednění jednostranné</t>
  </si>
  <si>
    <t>2,36*1,75+2,46*0,85+3,02*1,45+12,65+14,12+15,17</t>
  </si>
  <si>
    <t>-1671947327</t>
  </si>
  <si>
    <t>-1763354209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</si>
  <si>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</si>
  <si>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příloha V.02-100</t>
  </si>
  <si>
    <t>34,48"kg"/1000</t>
  </si>
  <si>
    <t>-1976624764</t>
  </si>
  <si>
    <t>369,41"kg"/1000</t>
  </si>
  <si>
    <t>34827300R</t>
  </si>
  <si>
    <t>Dvířka ocelová, lakovaná s průhledem, včetně rámečku a kování, pro vnější prostředí 500x700mm, montáž a dodávka</t>
  </si>
  <si>
    <t>-703332713</t>
  </si>
  <si>
    <t>417321616</t>
  </si>
  <si>
    <t>Ztužující pásy a věnce ze ŽB tř. C 30/37</t>
  </si>
  <si>
    <t>227648609</t>
  </si>
  <si>
    <t>Ztužující pásy a věnce z betonu železového (bez výztuže) tř. C 30/37</t>
  </si>
  <si>
    <t>https://podminky.urs.cz/item/CS_URS_2025_01/417321616</t>
  </si>
  <si>
    <t>příloha V.02-101</t>
  </si>
  <si>
    <t>Obvodový věnec výšky C30/37 X0</t>
  </si>
  <si>
    <t>4,32"m3"</t>
  </si>
  <si>
    <t>417351115</t>
  </si>
  <si>
    <t>Zřízení bednění ztužujících věnců</t>
  </si>
  <si>
    <t>1686008555</t>
  </si>
  <si>
    <t>Bednění bočnic ztužujících pásů a věnců včetně vzpěr zřízení</t>
  </si>
  <si>
    <t>https://podminky.urs.cz/item/CS_URS_2025_01/417351115</t>
  </si>
  <si>
    <t>Obvodový věnec</t>
  </si>
  <si>
    <t>4,91+4,36+2*(3,90+3,36)+2,42+2,17</t>
  </si>
  <si>
    <t>417351116</t>
  </si>
  <si>
    <t>Odstranění bednění ztužujících věnců</t>
  </si>
  <si>
    <t>-1482260273</t>
  </si>
  <si>
    <t>Bednění bočnic ztužujících pásů a věnců včetně vzpěr odstranění</t>
  </si>
  <si>
    <t>https://podminky.urs.cz/item/CS_URS_2025_01/417351116</t>
  </si>
  <si>
    <t>417361821</t>
  </si>
  <si>
    <t>Výztuž ztužujících pásů a věnců betonářskou ocelí 10 505</t>
  </si>
  <si>
    <t>-1431885566</t>
  </si>
  <si>
    <t>Výztuž ztužujících pásů a věnců z betonářské oceli 10 505 (R) nebo BSt 500</t>
  </si>
  <si>
    <t>https://podminky.urs.cz/item/CS_URS_2025_01/417361821</t>
  </si>
  <si>
    <t xml:space="preserve">Obvodový věnec </t>
  </si>
  <si>
    <t>výztuž ocel B500 &lt;R12</t>
  </si>
  <si>
    <t>148,58"kg"/1000</t>
  </si>
  <si>
    <t>výztuž ocel B500 &gt;R12</t>
  </si>
  <si>
    <t>117,01"kg"/1000</t>
  </si>
  <si>
    <t>Komunikace pozemní</t>
  </si>
  <si>
    <t>56478110R</t>
  </si>
  <si>
    <t>Podklad z kameniva hrubého drceného vel. 32-63 mm plochy do 100 m2 tl 300 mm</t>
  </si>
  <si>
    <t>-1864459860</t>
  </si>
  <si>
    <t>Podklad nebo kryt z kameniva hrubého drceného vel. 32-63 mm s rozprostřením a zhutněním plochy jednotlivě do 100 m2, po zhutnění tl. 200 mm</t>
  </si>
  <si>
    <t>571907115</t>
  </si>
  <si>
    <t>Posyp krytu kamenivem drceným nebo těženým přes 50 do 55 kg/m2</t>
  </si>
  <si>
    <t>1568376771</t>
  </si>
  <si>
    <t>Posyp podkladu nebo krytu s rozprostřením a zhutněním kamenivem drceným nebo těženým, v množství přes 50 do 55 kg/m2</t>
  </si>
  <si>
    <t>https://podminky.urs.cz/item/CS_URS_2025_01/571907115</t>
  </si>
  <si>
    <t>61232131R</t>
  </si>
  <si>
    <t>Vápenocementová omítka jednovrstvá bez zahlazení vnitřních stěn nanášená strojně</t>
  </si>
  <si>
    <t>932008627</t>
  </si>
  <si>
    <t>2*(1,89+1,49+3,04+2*0,5+1,13+2*0,06*2,0-2*0,80)</t>
  </si>
  <si>
    <t>622142001</t>
  </si>
  <si>
    <t>Sklovláknité pletivo vnějších stěn vtlačené do tmelu</t>
  </si>
  <si>
    <t>-702522557</t>
  </si>
  <si>
    <t>Pletivo vnějších ploch v ploše nebo pruzích, na plném podkladu sklovláknité vtlačené do tmelu stěn</t>
  </si>
  <si>
    <t>https://podminky.urs.cz/item/CS_URS_2025_01/622142001</t>
  </si>
  <si>
    <t>Fasáda</t>
  </si>
  <si>
    <t>4,24*2+5,02*(1,07+0,55)</t>
  </si>
  <si>
    <t>2,05*(5,02+5,27)+0,2*2*2,55-2*0,80-1,78</t>
  </si>
  <si>
    <t>0,48*5,02+0,30*4,19+3,83+2,42</t>
  </si>
  <si>
    <t>Ostění</t>
  </si>
  <si>
    <t>2*2,1*0,40+0,85*0,40+2*2*(0,80+1,00)</t>
  </si>
  <si>
    <t>622211001</t>
  </si>
  <si>
    <t>Montáž kontaktního zateplení vnějších stěn lepením a mechanickým kotvením polystyrénových desek do betonu a zdiva tl do 40 mm</t>
  </si>
  <si>
    <t>-271640961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</si>
  <si>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do 40 mm</t>
  </si>
  <si>
    <t>https://podminky.urs.cz/item/CS_URS_2025_01/622211001</t>
  </si>
  <si>
    <t>Ostění-kotvená izolace EPS tl.40 mm</t>
  </si>
  <si>
    <t>28375932</t>
  </si>
  <si>
    <t>deska EPS 70 fasádní λ=0,039 tl 40mm</t>
  </si>
  <si>
    <t>1629599525</t>
  </si>
  <si>
    <t>9,22*1,05 'Přepočtené koeficientem množství</t>
  </si>
  <si>
    <t>-1930051141</t>
  </si>
  <si>
    <t>Fasáda-kotvený polystyren XPS tl.40 mm,</t>
  </si>
  <si>
    <t>28376416</t>
  </si>
  <si>
    <t>deska XPS hrana polodrážková a hladký povrch 300kPA λ=0,035 tl 40mm</t>
  </si>
  <si>
    <t>-1473479738</t>
  </si>
  <si>
    <t>9,917*1,05 'Přepočtené koeficientem množství</t>
  </si>
  <si>
    <t>622211011</t>
  </si>
  <si>
    <t>Montáž kontaktního zateplení vnějších stěn lepením a mechanickým kotvením polystyrénových desek do betonu a zdiva tl přes 40 do 80 mm</t>
  </si>
  <si>
    <t>1740888722</t>
  </si>
  <si>
    <t>Montáž kontaktního zateplení lepením a mechanickým kotvením z polystyrenových desek na vnější stěny, na podklad betonový nebo z lehčeného betonu, z tvárnic keramických nebo vápenopískových, tloušťky desek přes 40 do 80 mm</t>
  </si>
  <si>
    <t>https://podminky.urs.cz/item/CS_URS_2025_01/622211011</t>
  </si>
  <si>
    <t>Fasáda-kotvená izolace EPS tl.60 mm</t>
  </si>
  <si>
    <t>28375934</t>
  </si>
  <si>
    <t>deska EPS 70 fasádní λ=0,039 tl 60mm</t>
  </si>
  <si>
    <t>1489260334</t>
  </si>
  <si>
    <t>18,735*1,05 'Přepočtené koeficientem množství</t>
  </si>
  <si>
    <t>622211021</t>
  </si>
  <si>
    <t>Montáž kontaktního zateplení vnějších stěn lepením a mechanickým kotvením polystyrénových desek do betonu a zdiva tl přes 80 do 120 mm</t>
  </si>
  <si>
    <t>551611188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</si>
  <si>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80 do 120 mm</t>
  </si>
  <si>
    <t>https://podminky.urs.cz/item/CS_URS_2025_01/622211021</t>
  </si>
  <si>
    <t>Fasáda-kotvená izolace EPS tl.100 mm</t>
  </si>
  <si>
    <t>28375938</t>
  </si>
  <si>
    <t>deska EPS 70 fasádní λ=0,039 tl 100mm</t>
  </si>
  <si>
    <t>1992237587</t>
  </si>
  <si>
    <t>16,612*1,05 'Přepočtené koeficientem množství</t>
  </si>
  <si>
    <t>62232130R</t>
  </si>
  <si>
    <t xml:space="preserve">Vápenocementová omítka  jednovrstvá bez zahlazení vnějších stěn nanášená strojně</t>
  </si>
  <si>
    <t>1941283531</t>
  </si>
  <si>
    <t>62232132R</t>
  </si>
  <si>
    <t>Omítka vápenocementová vnější, jednovrstvá-vyrovnání v tl.15 mm se zahlazením</t>
  </si>
  <si>
    <t>2090472060</t>
  </si>
  <si>
    <t>2*14,21+12,12+11,52-2*0,8-1,92-2*0,16-0,40</t>
  </si>
  <si>
    <t>642942611</t>
  </si>
  <si>
    <t>Osazování zárubní nebo rámů dveřních kovových do 2,5 m2 na montážní pěnu</t>
  </si>
  <si>
    <t>-864486600</t>
  </si>
  <si>
    <t>Osazování zárubní nebo rámů kovových dveřních lisovaných nebo z úhelníků bez dveřních křídel na montážní pěnu, plochy otvoru do 2,5 m2</t>
  </si>
  <si>
    <t>https://podminky.urs.cz/item/CS_URS_2025_01/642942611</t>
  </si>
  <si>
    <t>Dveře vnější plné 800/2100</t>
  </si>
  <si>
    <t>5533155R</t>
  </si>
  <si>
    <t>zárubeň jednokřídlá ocelová pro zdění tl stěny přes 300mm rozměru 800/2100mm</t>
  </si>
  <si>
    <t>-350034972</t>
  </si>
  <si>
    <t>Vedení trubní dálková a přípojná</t>
  </si>
  <si>
    <t>871263120</t>
  </si>
  <si>
    <t>Montáž kanalizačního potrubí hladkého plnostěnného SN 4 z PVC-U DN 110</t>
  </si>
  <si>
    <t>-2105398612</t>
  </si>
  <si>
    <t>Montáž kanalizačního potrubí z tvrdého PVC-U hladkého plnostěnného tuhost SN 4 DN 110</t>
  </si>
  <si>
    <t>https://podminky.urs.cz/item/CS_URS_2025_01/871263120</t>
  </si>
  <si>
    <t>Potrubí odpadu od čerpání prosáklé vody</t>
  </si>
  <si>
    <t>28611115</t>
  </si>
  <si>
    <t>trubka kanalizační PVC DN 110x3000mm SN4</t>
  </si>
  <si>
    <t>139428493</t>
  </si>
  <si>
    <t>3*1,03 'Přepočtené koeficientem množství</t>
  </si>
  <si>
    <t>877260310</t>
  </si>
  <si>
    <t>Montáž kolen na kanalizačním potrubí z PP nebo tvrdého PVC-U trub hladkých plnostěnných DN 100</t>
  </si>
  <si>
    <t>-1398469658</t>
  </si>
  <si>
    <t>Montáž tvarovek na kanalizačním plastovém potrubí z PP nebo PVC-U hladkého plnostěnného kolen, víček nebo hrdlových uzávěrů DN 100</t>
  </si>
  <si>
    <t>https://podminky.urs.cz/item/CS_URS_2025_01/877260310</t>
  </si>
  <si>
    <t>28611351</t>
  </si>
  <si>
    <t>koleno kanalizační PVC KG 110x45°</t>
  </si>
  <si>
    <t>-1777961227</t>
  </si>
  <si>
    <t>28611353</t>
  </si>
  <si>
    <t>koleno kanalizační PVC KG 110x87°</t>
  </si>
  <si>
    <t>622231648</t>
  </si>
  <si>
    <t>919726123</t>
  </si>
  <si>
    <t>Geotextilie pro ochranu, separaci a filtraci netkaná měrná hm přes 300 do 500 g/m2</t>
  </si>
  <si>
    <t>570872873</t>
  </si>
  <si>
    <t>Geotextilie netkaná pro ochranu, separaci nebo filtraci měrná hmotnost přes 300 do 500 g/m2</t>
  </si>
  <si>
    <t>https://podminky.urs.cz/item/CS_URS_2025_01/919726123</t>
  </si>
  <si>
    <t xml:space="preserve">Zpevněná plocha, geotextilie 400 g/m2 </t>
  </si>
  <si>
    <t>94111112R</t>
  </si>
  <si>
    <t>1278043406</t>
  </si>
  <si>
    <t xml:space="preserve"> Vrchní stavba </t>
  </si>
  <si>
    <t xml:space="preserve"> 2*4,20*2,5</t>
  </si>
  <si>
    <t>Spodní stavba</t>
  </si>
  <si>
    <t>2*4,2*4,5</t>
  </si>
  <si>
    <t>962032254</t>
  </si>
  <si>
    <t>Bourání zdiva z tvárnic betonových na jakoukoli maltu přes 1 m3</t>
  </si>
  <si>
    <t>51895473</t>
  </si>
  <si>
    <t>Bourání zdiva nadzákladového z tvárnic betonových objemu přes 1 m3</t>
  </si>
  <si>
    <t>https://podminky.urs.cz/item/CS_URS_2025_01/962032254</t>
  </si>
  <si>
    <t>Vybourání zdiva z betonových tvárnic tl.150-400mm</t>
  </si>
  <si>
    <t>1,5*0,15+0,6*0,35*2+2,29*0,4+0,04*0,4</t>
  </si>
  <si>
    <t>962081141</t>
  </si>
  <si>
    <t>Bourání příček ze skleněných tvárnic tl přes 100 do 150 mm</t>
  </si>
  <si>
    <t>1289265275</t>
  </si>
  <si>
    <t>Bourání zdiva příček nebo vybourání otvorů ze skleněných tvárnic, tl. do 150 mm</t>
  </si>
  <si>
    <t>https://podminky.urs.cz/item/CS_URS_2025_01/962081141</t>
  </si>
  <si>
    <t>příloha DS.01-102-4</t>
  </si>
  <si>
    <t>4"ks"*1,05*0,85</t>
  </si>
  <si>
    <t>964072321</t>
  </si>
  <si>
    <t>Vybourání válcovaných nosníků ze zdiva smíšeného dl do 6 m hmotnosti do 20 kg/m</t>
  </si>
  <si>
    <t>1116745534</t>
  </si>
  <si>
    <t>Vybourání válcovaných nosníků uložených ve zdivu smíšeném nebo kamenném délky do 6 m, hmotnosti do 20 kg/m</t>
  </si>
  <si>
    <t>https://podminky.urs.cz/item/CS_URS_2025_01/964072321</t>
  </si>
  <si>
    <t>964072341</t>
  </si>
  <si>
    <t>Vybourání válcovaných nosníků ze zdiva smíšeného dl do 6 m hmotnosti do 55 kg/m</t>
  </si>
  <si>
    <t>1490857837</t>
  </si>
  <si>
    <t>Vybourání válcovaných nosníků uložených ve zdivu smíšeném nebo kamenném délky do 6 m, hmotnosti do 55 kg/m</t>
  </si>
  <si>
    <t>https://podminky.urs.cz/item/CS_URS_2025_01/964072341</t>
  </si>
  <si>
    <t>příloha DS.01-101</t>
  </si>
  <si>
    <t>Demontáž střechy-ocelové nosníky L</t>
  </si>
  <si>
    <t>208"kg"/1000</t>
  </si>
  <si>
    <t>599981576</t>
  </si>
  <si>
    <t xml:space="preserve">Odbouránídna a stěn- beton prostý </t>
  </si>
  <si>
    <t xml:space="preserve"> 0,68*4,40-0,75*(0,55+0,63)+0,75*4,35-0,25*(0,55+0,63)</t>
  </si>
  <si>
    <t>968072455</t>
  </si>
  <si>
    <t>Vybourání kovových dveřních zárubní pl do 2 m2</t>
  </si>
  <si>
    <t>-593142433</t>
  </si>
  <si>
    <t>Vybourání kovových rámů oken s křídly, dveřních zárubní, vrat, stěn, ostění nebo obkladů dveřních zárubní, plochy do 2 m2</t>
  </si>
  <si>
    <t>https://podminky.urs.cz/item/CS_URS_2025_01/968072455</t>
  </si>
  <si>
    <t>Poznámka k položce:_x000d_
V cenách -2244 až -2559 jsou započteny i náklady na vyvěšení křídel.</t>
  </si>
  <si>
    <t>příloha DS.01-104</t>
  </si>
  <si>
    <t>vybourání dveří 800/2000</t>
  </si>
  <si>
    <t>977151116</t>
  </si>
  <si>
    <t>Jádrové vrty diamantovými korunkami do stavebních materiálů D přes 70 do 80 mm</t>
  </si>
  <si>
    <t>-882262166</t>
  </si>
  <si>
    <t>Jádrové vrty diamantovými korunkami do stavebních materiálů (železobetonu, betonu, cihel, obkladů, dlažeb, kamene) průměru přes 70 do 80 mm</t>
  </si>
  <si>
    <t>https://podminky.urs.cz/item/CS_URS_2025_01/977151116</t>
  </si>
  <si>
    <t>Vrchní stavba-vyvrtání průchodky pro kabel -1xDN80mm, dl vrtu 330mm</t>
  </si>
  <si>
    <t>1"ks"*0,33"m"</t>
  </si>
  <si>
    <t>977151121</t>
  </si>
  <si>
    <t>Jádrové vrty diamantovými korunkami do stavebních materiálů D přes 110 do 120 mm</t>
  </si>
  <si>
    <t>-178711868</t>
  </si>
  <si>
    <t>Jádrové vrty diamantovými korunkami do stavebních materiálů (železobetonu, betonu, cihel, obkladů, dlažeb, kamene) průměru přes 110 do 120 mm</t>
  </si>
  <si>
    <t>https://podminky.urs.cz/item/CS_URS_2025_01/977151121</t>
  </si>
  <si>
    <t>Vrchní stavba-vyvrtání průchodky pro kabel -1xDN115mm, dl vrtu 500mm (šikmý vrt)</t>
  </si>
  <si>
    <t>1"ks"*0,5"m"</t>
  </si>
  <si>
    <t>Vrchní stavba-vyvrtání průchodky pro odvodnění -1xDN110mm, dl vrtu 620mm (šikmý vrt)</t>
  </si>
  <si>
    <t>1"ks"*0,62"m"</t>
  </si>
  <si>
    <t>977151122</t>
  </si>
  <si>
    <t>Jádrové vrty diamantovými korunkami do stavebních materiálů D přes 120 do 130 mm</t>
  </si>
  <si>
    <t>-970423302</t>
  </si>
  <si>
    <t>Jádrové vrty diamantovými korunkami do stavebních materiálů (železobetonu, betonu, cihel, obkladů, dlažeb, kamene) průměru přes 120 do 130 mm</t>
  </si>
  <si>
    <t>https://podminky.urs.cz/item/CS_URS_2025_01/977151122</t>
  </si>
  <si>
    <t>977151124</t>
  </si>
  <si>
    <t>Jádrové vrty diamantovými korunkami do stavebních materiálů D přes 150 do 180 mm</t>
  </si>
  <si>
    <t>-1727776890</t>
  </si>
  <si>
    <t>Jádrové vrty diamantovými korunkami do stavebních materiálů (železobetonu, betonu, cihel, obkladů, dlažeb, kamene) průměru přes 150 do 180 mm</t>
  </si>
  <si>
    <t>https://podminky.urs.cz/item/CS_URS_2025_01/977151124</t>
  </si>
  <si>
    <t>Spodní stavba-vyvrtání průchodky pro trubku ovládání-1xDN160mm, dl vrtu 440mm</t>
  </si>
  <si>
    <t>1"ks"*0,44"m"</t>
  </si>
  <si>
    <t>Vrchní stavba-vyvrtání průchodky pro trubku zavzdušnění -2xDN160mm, dl vrtu 440mm</t>
  </si>
  <si>
    <t>2"ks"*0,44"m"</t>
  </si>
  <si>
    <t>1254442298</t>
  </si>
  <si>
    <t>Očištění ploch spodní stavby tlakovou vodou do 50 barů</t>
  </si>
  <si>
    <t>18,9+13,8+18,1+2*16,3</t>
  </si>
  <si>
    <t>985131311</t>
  </si>
  <si>
    <t>Ruční dočištění ploch stěn, rubu kleneb a podlah ocelových kartáči</t>
  </si>
  <si>
    <t>-121900190</t>
  </si>
  <si>
    <t>Očištění ploch stěn, rubu kleneb a podlah ruční dočištění ocelovými kartáči</t>
  </si>
  <si>
    <t>https://podminky.urs.cz/item/CS_URS_2025_01/985131311</t>
  </si>
  <si>
    <t>vybouraný otvor pro dveře</t>
  </si>
  <si>
    <t>0,45*2,1*2+0,45*0,9</t>
  </si>
  <si>
    <t>997013211</t>
  </si>
  <si>
    <t>Vnitrostaveništní doprava suti a vybouraných hmot pro budovy v do 6 m ručně</t>
  </si>
  <si>
    <t>-103845488</t>
  </si>
  <si>
    <t>Vnitrostaveništní doprava suti a vybouraných hmot vodorovně do 50 m s naložením ručně pro budovy a haly výšky do 6 m</t>
  </si>
  <si>
    <t>https://podminky.urs.cz/item/CS_URS_2025_01/997013211</t>
  </si>
  <si>
    <t xml:space="preserve">11,165"t"   "beton prostý+tvárnice</t>
  </si>
  <si>
    <t>997013501</t>
  </si>
  <si>
    <t>Odvoz suti a vybouraných hmot na skládku nebo meziskládku do 1 km se složením</t>
  </si>
  <si>
    <t>-1660155890</t>
  </si>
  <si>
    <t>Odvoz suti a vybouraných hmot na skládku nebo meziskládku se složením, na vzdálenost do 1 km</t>
  </si>
  <si>
    <t>https://podminky.urs.cz/item/CS_URS_2025_01/997013501</t>
  </si>
  <si>
    <t>Vodorovná doprava do 20m</t>
  </si>
  <si>
    <t xml:space="preserve">(168,253+1056,091)/1000   "OK</t>
  </si>
  <si>
    <t>-1526391781</t>
  </si>
  <si>
    <t xml:space="preserve">0,27"t"    "trapezový plech</t>
  </si>
  <si>
    <t xml:space="preserve">208"kg"/1000  "nosníky L - demontáž střechy</t>
  </si>
  <si>
    <t xml:space="preserve">280,765"kg"/1000    "závěsy a dráha pro zdvihací zařízení</t>
  </si>
  <si>
    <t xml:space="preserve">168,253"kg"/1000    "lávka</t>
  </si>
  <si>
    <t>2052195757</t>
  </si>
  <si>
    <t xml:space="preserve">0,076"t"  "ocel zárubeň</t>
  </si>
  <si>
    <t xml:space="preserve">0,03"t"    "dveře dřevěné s oplechováním</t>
  </si>
  <si>
    <t xml:space="preserve">0,536"t"   "skleněné tvárnice</t>
  </si>
  <si>
    <t xml:space="preserve">3,154"t"   "bet. tvárnice</t>
  </si>
  <si>
    <t xml:space="preserve">0,271"t"   "cementovláknité desky</t>
  </si>
  <si>
    <t xml:space="preserve">0,152"t"   "suť z vrtů</t>
  </si>
  <si>
    <t>997321611</t>
  </si>
  <si>
    <t>Nakládání nebo překládání suti a vybouraných hmot</t>
  </si>
  <si>
    <t>-942265404</t>
  </si>
  <si>
    <t>Vodorovná doprava suti a vybouraných hmot bez naložení, s vyložením a hrubým urovnáním nakládání nebo překládání na dopravní prostředek při vodorovné dopravě suti a vybouraných hmot</t>
  </si>
  <si>
    <t>https://podminky.urs.cz/item/CS_URS_2025_01/997321611</t>
  </si>
  <si>
    <t>925621243</t>
  </si>
  <si>
    <t>712</t>
  </si>
  <si>
    <t>Povlakové krytiny</t>
  </si>
  <si>
    <t>71233110R</t>
  </si>
  <si>
    <t>Provedení podkladní vrstvy krytiny lepenlou A330H</t>
  </si>
  <si>
    <t>1640344521</t>
  </si>
  <si>
    <t>příloha DS.02-100</t>
  </si>
  <si>
    <t>34,48"m2"</t>
  </si>
  <si>
    <t>6281112R</t>
  </si>
  <si>
    <t>lepenka A330H</t>
  </si>
  <si>
    <t>-648485699</t>
  </si>
  <si>
    <t>34,48*1,1655 'Přepočtené koeficientem množství</t>
  </si>
  <si>
    <t>712363801</t>
  </si>
  <si>
    <t>Odstranění povlakové krytiny mechanicky kotvené do trapézu, budova v do 18 m</t>
  </si>
  <si>
    <t>506725036</t>
  </si>
  <si>
    <t>Odstranění povlakové krytiny střech plochých do 10° s mechanicky kotvenou izolací pro jakoukoli tloušťku izolace budovy výšky do 18 m, kotvené do trapézového plechu nebo do dřeva</t>
  </si>
  <si>
    <t>https://podminky.urs.cz/item/CS_URS_2025_01/712363801</t>
  </si>
  <si>
    <t>Demontáž střechy</t>
  </si>
  <si>
    <t>36"m2"</t>
  </si>
  <si>
    <t>998712101</t>
  </si>
  <si>
    <t>Přesun hmot tonážní pro krytiny povlakové v objektech v do 6 m</t>
  </si>
  <si>
    <t>63782311</t>
  </si>
  <si>
    <t>Přesun hmot pro povlakové krytiny stanovený z hmotnosti přesunovaného materiálu vodorovná dopravní vzdálenost do 50 m základní v objektech výšky do 6 m</t>
  </si>
  <si>
    <t>https://podminky.urs.cz/item/CS_URS_2025_01/998712101</t>
  </si>
  <si>
    <t>713</t>
  </si>
  <si>
    <t>Izolace tepelné</t>
  </si>
  <si>
    <t>71311111R</t>
  </si>
  <si>
    <t>Montáž izolace tepelné minerální</t>
  </si>
  <si>
    <t>996636636</t>
  </si>
  <si>
    <t>Montáž tepelné izolace stropů rohožemi, pásy, dílci, deskami, bloky (izolační materiál ve specifikaci) vrchem bez překrytí lepenkou kladenými volně</t>
  </si>
  <si>
    <t>22,15"m2"</t>
  </si>
  <si>
    <t>6315209R</t>
  </si>
  <si>
    <t>tepelná minerální izolace 100 mm</t>
  </si>
  <si>
    <t>-1837215664</t>
  </si>
  <si>
    <t>22,15*1,05 'Přepočtené koeficientem množství</t>
  </si>
  <si>
    <t>998713101</t>
  </si>
  <si>
    <t>Přesun hmot tonážní pro izolace tepelné v objektech v do 6 m</t>
  </si>
  <si>
    <t>1148846028</t>
  </si>
  <si>
    <t>Přesun hmot pro izolace tepelné stanovený z hmotnosti přesunovaného materiálu vodorovná dopravní vzdálenost do 50 m s užitím mechanizace v objektech výšky do 6 m</t>
  </si>
  <si>
    <t>https://podminky.urs.cz/item/CS_URS_2025_01/998713101</t>
  </si>
  <si>
    <t>762083122</t>
  </si>
  <si>
    <t>Impregnace řeziva proti dřevokaznému hmyzu, houbám a plísním máčením třída ohrožení 3 a 4</t>
  </si>
  <si>
    <t>-1894124399</t>
  </si>
  <si>
    <t>Impregnace řeziva máčením proti dřevokaznému hmyzu, houbám a plísním, třída ohrožení 3 a 4 (dřevo v exteriéru)</t>
  </si>
  <si>
    <t>https://podminky.urs.cz/item/CS_URS_2025_01/762083122</t>
  </si>
  <si>
    <t>Pozednice 160/60 (96 cm2)</t>
  </si>
  <si>
    <t>2*4,85"m"*0,16*0,06</t>
  </si>
  <si>
    <t>Pozednice 160/80 (128cm2)</t>
  </si>
  <si>
    <t>2*4,9"m"*0,16*0,08</t>
  </si>
  <si>
    <t>762332121</t>
  </si>
  <si>
    <t>Montáž vázaných kcí krovů pravidelných pomocí ocelových spojek z hraněného řeziva pl přes 50 do 120 cm2</t>
  </si>
  <si>
    <t>1195543171</t>
  </si>
  <si>
    <t>Montáž vázaných konstrukcí krovů střech pultových, sedlových, valbových, stanových čtvercového nebo obdélníkového půdorysu z řeziva hraněného pomocí ocelových spojek (spojky ve specifikaci) průřezové plochy přes 50 do 120 cm2</t>
  </si>
  <si>
    <t>https://podminky.urs.cz/item/CS_URS_2025_01/762332121</t>
  </si>
  <si>
    <t>2*4,85"m"</t>
  </si>
  <si>
    <t>60512125</t>
  </si>
  <si>
    <t>hranol stavební řezivo průřezu do 120cm2 do dl 6m</t>
  </si>
  <si>
    <t>1754937680</t>
  </si>
  <si>
    <t>762332122</t>
  </si>
  <si>
    <t>Montáž vázaných kcí krovů pravidelných pomocí ocelových spojek z hraněného řeziva pl přes 120 do 224 cm2</t>
  </si>
  <si>
    <t>764301059</t>
  </si>
  <si>
    <t>Montáž vázaných konstrukcí krovů střech pultových, sedlových, valbových, stanových čtvercového nebo obdélníkového půdorysu z řeziva hraněného pomocí ocelových spojek (spojky ve specifikaci) průřezové plochy přes 120 do 224 cm2</t>
  </si>
  <si>
    <t>https://podminky.urs.cz/item/CS_URS_2025_01/762332122</t>
  </si>
  <si>
    <t>2*4,9"m"</t>
  </si>
  <si>
    <t>60512130</t>
  </si>
  <si>
    <t>hranol stavební řezivo průřezu do 224cm2 do dl 6m</t>
  </si>
  <si>
    <t>-719498361</t>
  </si>
  <si>
    <t>762395000</t>
  </si>
  <si>
    <t>Spojovací prostředky krovů, bednění, laťování, nadstřešních konstrukcí</t>
  </si>
  <si>
    <t>-959035297</t>
  </si>
  <si>
    <t>Spojovací prostředky krovů, bednění a laťování, nadstřešních konstrukcí svorníky, prkna, hřebíky, pásová ocel, vruty</t>
  </si>
  <si>
    <t>https://podminky.urs.cz/item/CS_URS_2025_01/762395000</t>
  </si>
  <si>
    <t>7625200R1</t>
  </si>
  <si>
    <t xml:space="preserve">Horní záklop - hoblovaná prkna impregnovaná 25mm </t>
  </si>
  <si>
    <t>-730274182</t>
  </si>
  <si>
    <t>Položení podlah hoblovaných na sraz z prken</t>
  </si>
  <si>
    <t>34,48</t>
  </si>
  <si>
    <t>6051511R</t>
  </si>
  <si>
    <t>řezivo jehličnaté boční prkno 20-30mm</t>
  </si>
  <si>
    <t>790858867</t>
  </si>
  <si>
    <t>34,48"m2"*0,024"m"</t>
  </si>
  <si>
    <t>76252613R</t>
  </si>
  <si>
    <t xml:space="preserve">Trámová konstrukce, impregnovaná </t>
  </si>
  <si>
    <t>-1164938592</t>
  </si>
  <si>
    <t>Položení podlah položení polštářů pod podlahy osové vzdálenosti přes 65 do 100 cm</t>
  </si>
  <si>
    <t xml:space="preserve">příloha DS.02-101  </t>
  </si>
  <si>
    <t>1,45</t>
  </si>
  <si>
    <t>76279500R</t>
  </si>
  <si>
    <t>Spojovací prostředky pro montáž prostorových vázaných kcí</t>
  </si>
  <si>
    <t>1180212911</t>
  </si>
  <si>
    <t xml:space="preserve">Poznámka k položce:_x000d_
Úchyty a závěsy                                                                                                                                                                          Závěs 6ks : Vázací oka M16 220mm-oko s maticí a podložkami                                                                                             Kotevní úchyty 4 ks                                                                                                                                                                          oko s maticí M12+kotevní šroub M12 ma chemickou maltu                                                                                                               šroub pravolevý M12 hák-hák</t>
  </si>
  <si>
    <t>2,06</t>
  </si>
  <si>
    <t>7628410R2</t>
  </si>
  <si>
    <t>Spodní záklop-podhled hoblovaná prkna, lakovaná tl.25 mm</t>
  </si>
  <si>
    <t>-332362685</t>
  </si>
  <si>
    <t>Montáž podbíjení stropů a střech vodorovných z hoblovaných prken na sraz</t>
  </si>
  <si>
    <t>29,23"m2"</t>
  </si>
  <si>
    <t>2120170018</t>
  </si>
  <si>
    <t>29,23"m2"*0,024"m"</t>
  </si>
  <si>
    <t>1089001580</t>
  </si>
  <si>
    <t>763</t>
  </si>
  <si>
    <t>Konstrukce suché výstavby</t>
  </si>
  <si>
    <t>76313581R</t>
  </si>
  <si>
    <t xml:space="preserve">Demontáž cementovláknité desky podhledu </t>
  </si>
  <si>
    <t>-490298976</t>
  </si>
  <si>
    <t>19"m2"</t>
  </si>
  <si>
    <t>764</t>
  </si>
  <si>
    <t>Konstrukce klempířské</t>
  </si>
  <si>
    <t>764561405</t>
  </si>
  <si>
    <t>Žlab podokapní půlkruhový z plastu D 125 mm</t>
  </si>
  <si>
    <t>-417156510</t>
  </si>
  <si>
    <t>Žlab podokapní z plastu včetně háků a čel půlkruhový, průměr 125 mm</t>
  </si>
  <si>
    <t>https://podminky.urs.cz/item/CS_URS_2025_01/764561405</t>
  </si>
  <si>
    <t>5,7"m"</t>
  </si>
  <si>
    <t>764561455</t>
  </si>
  <si>
    <t>Kotlík podokapního půlkruhového žlabu z plastu D 125 mm</t>
  </si>
  <si>
    <t>-505831074</t>
  </si>
  <si>
    <t>Žlab podokapní z plastu včetně háků a čel kotlík půlkulatý, průměr žlabu 125 mm</t>
  </si>
  <si>
    <t>https://podminky.urs.cz/item/CS_URS_2025_01/764561455</t>
  </si>
  <si>
    <t>764568623</t>
  </si>
  <si>
    <t>Svod kruhový včetně objímek, kolen, odskoků z plastu průměru přes 105 do 125 mm</t>
  </si>
  <si>
    <t>-971280081</t>
  </si>
  <si>
    <t>Svod z plastu včetně objímek, kolen a odskoků kruhový, průměru přes 105 do 125 mm</t>
  </si>
  <si>
    <t>https://podminky.urs.cz/item/CS_URS_2025_01/764568623</t>
  </si>
  <si>
    <t>3,1"m"</t>
  </si>
  <si>
    <t>765</t>
  </si>
  <si>
    <t>Krytina skládaná</t>
  </si>
  <si>
    <t>76519100R</t>
  </si>
  <si>
    <t xml:space="preserve">Montáž parotěsné izolace ve sklonu do 20° </t>
  </si>
  <si>
    <t>332798244</t>
  </si>
  <si>
    <t>29,32"m2"</t>
  </si>
  <si>
    <t>2832901R</t>
  </si>
  <si>
    <t>parotěsná izolace PVC</t>
  </si>
  <si>
    <t>-2026734534</t>
  </si>
  <si>
    <t>29,32*1,1 'Přepočtené koeficientem množství</t>
  </si>
  <si>
    <t>998765101</t>
  </si>
  <si>
    <t>Přesun hmot tonážní pro krytiny skládané v objektech v do 6 m</t>
  </si>
  <si>
    <t>134884024</t>
  </si>
  <si>
    <t>Přesun hmot pro krytiny skládané stanovený z hmotnosti přesunovaného materiálu vodorovná dopravní vzdálenost do 50 m základní na objektech výšky do 6 m</t>
  </si>
  <si>
    <t>https://podminky.urs.cz/item/CS_URS_2025_01/998765101</t>
  </si>
  <si>
    <t>766</t>
  </si>
  <si>
    <t>Konstrukce truhlářské</t>
  </si>
  <si>
    <t>766622216</t>
  </si>
  <si>
    <t>Montáž plastových oken plochy do 1 m2 otevíravých s rámem do zdiva</t>
  </si>
  <si>
    <t>1453774243</t>
  </si>
  <si>
    <t>Montáž oken plastových plochy do 1 m2 včetně montáže rámu otevíravých do zdiva</t>
  </si>
  <si>
    <t>https://podminky.urs.cz/item/CS_URS_2025_01/766622216</t>
  </si>
  <si>
    <t xml:space="preserve">okna plastová 2 ks, izolační dvojsklo 0,8x1,05, včetně kování </t>
  </si>
  <si>
    <t>61140049</t>
  </si>
  <si>
    <t>okno plastové otevíravé/sklopné dvojsklo do plochy 1m2</t>
  </si>
  <si>
    <t>-200592706</t>
  </si>
  <si>
    <t>2"ks"*0,8*1,05</t>
  </si>
  <si>
    <t>766660001</t>
  </si>
  <si>
    <t>Montáž dveřních křídel otvíravých jednokřídlových š do 0,8 m do ocelové zárubně</t>
  </si>
  <si>
    <t>1799863727</t>
  </si>
  <si>
    <t>Montáž dveřních křídel dřevěných nebo plastových otevíravých do ocelové zárubně povrchově upravených jednokřídlových, šířky do 800 mm</t>
  </si>
  <si>
    <t>https://podminky.urs.cz/item/CS_URS_2025_01/766660001</t>
  </si>
  <si>
    <t>5534115R</t>
  </si>
  <si>
    <t>dveře vnější plné 800/2100, ocelové s tepelnou izolací)</t>
  </si>
  <si>
    <t>-405257432</t>
  </si>
  <si>
    <t>766660731</t>
  </si>
  <si>
    <t>Montáž dveřního bezpečnostního kování - zámku</t>
  </si>
  <si>
    <t>744323678</t>
  </si>
  <si>
    <t>Montáž dveřních doplňků dveřního kování bezpečnostního zámku</t>
  </si>
  <si>
    <t>https://podminky.urs.cz/item/CS_URS_2025_01/766660731</t>
  </si>
  <si>
    <t>54926004</t>
  </si>
  <si>
    <t>zámek zadlabací magnetický s protiplechem rozteč 72x55mm</t>
  </si>
  <si>
    <t>-1018761185</t>
  </si>
  <si>
    <t>766694116</t>
  </si>
  <si>
    <t>Montáž parapetních desek dřevěných nebo plastových š do 30 cm</t>
  </si>
  <si>
    <t>191912821</t>
  </si>
  <si>
    <t>Montáž ostatních truhlářských konstrukcí parapetních desek dřevěných nebo plastových šířky do 300 mm</t>
  </si>
  <si>
    <t>https://podminky.urs.cz/item/CS_URS_2025_01/766694116</t>
  </si>
  <si>
    <t xml:space="preserve">2*1,05  "vnitřní</t>
  </si>
  <si>
    <t xml:space="preserve">2*1,05  "vnější</t>
  </si>
  <si>
    <t>61144401</t>
  </si>
  <si>
    <t>parapet plastový vnitřní š 250mm</t>
  </si>
  <si>
    <t>-714444055</t>
  </si>
  <si>
    <t>6114440R</t>
  </si>
  <si>
    <t>parapet plastový vnější š 250mm</t>
  </si>
  <si>
    <t>-634793462</t>
  </si>
  <si>
    <t>61144019</t>
  </si>
  <si>
    <t>koncovka k parapetu plastovému vnitřnímu 1 pár</t>
  </si>
  <si>
    <t>523943711</t>
  </si>
  <si>
    <t>766695212</t>
  </si>
  <si>
    <t>Montáž truhlářských prahů dveří jednokřídlových š do 10 cm</t>
  </si>
  <si>
    <t>1418316863</t>
  </si>
  <si>
    <t>Montáž ostatních truhlářských konstrukcí prahů dveří jednokřídlových, šířky do 100 mm</t>
  </si>
  <si>
    <t>https://podminky.urs.cz/item/CS_URS_2025_01/766695212</t>
  </si>
  <si>
    <t>6118717R</t>
  </si>
  <si>
    <t xml:space="preserve">práh dveřní dřevěný dubový </t>
  </si>
  <si>
    <t>2037251568</t>
  </si>
  <si>
    <t>998766101</t>
  </si>
  <si>
    <t>Přesun hmot tonážní pro kce truhlářské v objektech v do 6 m</t>
  </si>
  <si>
    <t>931189617</t>
  </si>
  <si>
    <t>Přesun hmot pro konstrukce truhlářské stanovený z hmotnosti přesunovaného materiálu vodorovná dopravní vzdálenost do 50 m základní v objektech výšky do 6 m</t>
  </si>
  <si>
    <t>https://podminky.urs.cz/item/CS_URS_2025_01/998766101</t>
  </si>
  <si>
    <t>76739111R</t>
  </si>
  <si>
    <t>Montáž krytiny z krytiny - falcovaný pozinkovaný plech+lem a okapničky</t>
  </si>
  <si>
    <t>1212184277</t>
  </si>
  <si>
    <t>Montáž krytiny z tvarovaných plechů trapézových nebo vlnitých, uchycených šroubováním</t>
  </si>
  <si>
    <t>76799502R</t>
  </si>
  <si>
    <t>Dráha pro zdvihací zařízení, OK, žárové zinkování, kotevní prvky, montáž a dodávka</t>
  </si>
  <si>
    <t>1853388127</t>
  </si>
  <si>
    <t>příloha Z.02-108</t>
  </si>
  <si>
    <t>2 ks Nosníky I200 dl.4,85m, žárové zinkování, kotevní prvky</t>
  </si>
  <si>
    <t>231,7+26,6</t>
  </si>
  <si>
    <t>76799503R</t>
  </si>
  <si>
    <t>Ocelová lávka-podlaží turbín, žárově zinkováno, montáž a dodávka</t>
  </si>
  <si>
    <t>-171833952</t>
  </si>
  <si>
    <t>Poznámka k položce:_x000d_
Ocelová lávka-podlaží turbín, žárově zinkováno, podložení asf pásem tl. 5mm, montáž a dodávka</t>
  </si>
  <si>
    <t>příloha Z.02-100</t>
  </si>
  <si>
    <t>125,9"kg"</t>
  </si>
  <si>
    <t>76799504R</t>
  </si>
  <si>
    <t>Ocelové konstrukce stropu, žárově zinkováno, montáž a dodávka</t>
  </si>
  <si>
    <t>-1264049429</t>
  </si>
  <si>
    <t>příloha Z.02-103</t>
  </si>
  <si>
    <t xml:space="preserve">158,6+30,1 </t>
  </si>
  <si>
    <t>příloha Z.02-104</t>
  </si>
  <si>
    <t>94,5 +42,7</t>
  </si>
  <si>
    <t>příloha Z.02-105</t>
  </si>
  <si>
    <t>94,8</t>
  </si>
  <si>
    <t>příloha Z.02-106</t>
  </si>
  <si>
    <t>4,97</t>
  </si>
  <si>
    <t>příloha Z.02-107</t>
  </si>
  <si>
    <t>443,25+ (16,3+6,5)</t>
  </si>
  <si>
    <t>76799505R</t>
  </si>
  <si>
    <t>Žebřík kotvený, žárově zinkováno, montáž a dodávka</t>
  </si>
  <si>
    <t>853179015</t>
  </si>
  <si>
    <t>příloha Z.02-101</t>
  </si>
  <si>
    <t>27,1+9,84</t>
  </si>
  <si>
    <t>76799506R</t>
  </si>
  <si>
    <t>Kotevní a zemnící desky, bez povrchové úpravy, ocel S235 JR, montáž a dodávka</t>
  </si>
  <si>
    <t>-890491970</t>
  </si>
  <si>
    <t>příloha Z.02-109-110</t>
  </si>
  <si>
    <t>3*2,1+16*2,47</t>
  </si>
  <si>
    <t>7679968R3</t>
  </si>
  <si>
    <t>Demontáž ocelových konstrukcí - lávka včetně svislé dopravy 4,0m</t>
  </si>
  <si>
    <t>-1984764921</t>
  </si>
  <si>
    <t xml:space="preserve">Demontáž ocelové lávky </t>
  </si>
  <si>
    <t>2*3,10*13,4+0,005*0,7*3,1*7850</t>
  </si>
  <si>
    <t>7679968R2</t>
  </si>
  <si>
    <t>Demontáž závěsů a dráhy pro zdvihací zařízení</t>
  </si>
  <si>
    <t>-268762672</t>
  </si>
  <si>
    <t xml:space="preserve">příloha </t>
  </si>
  <si>
    <t>Odstranění závěsů a dráhy pro zdvihací zařízení-Nosníky I220, 2x I 160, a HEB 100</t>
  </si>
  <si>
    <t>4,70*31,1+2*2,85*17,9+1,95*16,7</t>
  </si>
  <si>
    <t>7679968R4</t>
  </si>
  <si>
    <t>Demontáž ocelových konstrukcí - stropní konstrukce, žebřík, zábradlí atp</t>
  </si>
  <si>
    <t>1865119370</t>
  </si>
  <si>
    <t>Poznámka k položce:_x000d_
Stropní konstrukce-Nosníky U120, pomocné profily, plech. _x000d_
Odstanění pomocných prvků a konstrukcí-žebřík, zábradlí atp</t>
  </si>
  <si>
    <t>2*4,10*13,4+(6*4,75+1,7)*13,4+0,005*11,5*7850+4,7*10+ 3,4*2*5,42+10*0,63</t>
  </si>
  <si>
    <t>955003231</t>
  </si>
  <si>
    <t>784</t>
  </si>
  <si>
    <t>Dokončovací práce - malby a tapety</t>
  </si>
  <si>
    <t>784181101</t>
  </si>
  <si>
    <t>Základní akrylátová jednonásobná bezbarvá penetrace podkladu v místnostech v do 3,80 m</t>
  </si>
  <si>
    <t>2126047363</t>
  </si>
  <si>
    <t>Penetrace podkladu jednonásobná základní akrylátová bezbarvá v místnostech výšky do 3,80 m</t>
  </si>
  <si>
    <t>https://podminky.urs.cz/item/CS_URS_2025_01/784181101</t>
  </si>
  <si>
    <t>24,31+24,86+27,34+26,80</t>
  </si>
  <si>
    <t>784211011</t>
  </si>
  <si>
    <t>Jednonásobné bílé malby ze směsí za mokra velmi dobře oděruvzdorných v místnostech v do 3,80 m</t>
  </si>
  <si>
    <t>1190156372</t>
  </si>
  <si>
    <t>Malby z malířských směsí oděruvzdorných za mokra jednonásobné, bílé za mokra oděruvzdorné velmi dobře v místnostech výšky do 3,80 m</t>
  </si>
  <si>
    <t>https://podminky.urs.cz/item/CS_URS_2025_01/784211011</t>
  </si>
  <si>
    <t>22-M</t>
  </si>
  <si>
    <t>Montáže technologických zařízení pro dopravní stavby</t>
  </si>
  <si>
    <t>22018200R</t>
  </si>
  <si>
    <t xml:space="preserve">Zatažení  chráničky DN 100 mm do potrubí</t>
  </si>
  <si>
    <t>1465979679</t>
  </si>
  <si>
    <t xml:space="preserve">příloha  DS 01-102, řez 5-5</t>
  </si>
  <si>
    <t>4,2</t>
  </si>
  <si>
    <t>220301601</t>
  </si>
  <si>
    <t>Položení koberce dielektrického</t>
  </si>
  <si>
    <t>2134945233</t>
  </si>
  <si>
    <t>Položení koberce včetně uříznutí podlahoviny na míru a připevnění dielektrického</t>
  </si>
  <si>
    <t>https://podminky.urs.cz/item/CS_URS_2025_01/220301601</t>
  </si>
  <si>
    <t>Koberec dielektrický-před rozvaděči Technologie</t>
  </si>
  <si>
    <t>1,25*2,75</t>
  </si>
  <si>
    <t>124986R</t>
  </si>
  <si>
    <t xml:space="preserve">KOBEREC DIELEKTRICKY </t>
  </si>
  <si>
    <t>325905819</t>
  </si>
  <si>
    <t>OST-01</t>
  </si>
  <si>
    <t>Systémové hliníkové hrazení-vedení a hradící profily, včetně dosedacího prahu- šířka 900mm, výška 800 mm, montáž a dodávka</t>
  </si>
  <si>
    <t>262144</t>
  </si>
  <si>
    <t>-2098382137</t>
  </si>
  <si>
    <t>OST-40</t>
  </si>
  <si>
    <t>hasicí přístroj práškový 6kg (21A)</t>
  </si>
  <si>
    <t>1070986864</t>
  </si>
  <si>
    <t>OST-41</t>
  </si>
  <si>
    <t>hasicí přístroj sněhový S5</t>
  </si>
  <si>
    <t>1536695508</t>
  </si>
  <si>
    <t>SO 01.3 - Výtok</t>
  </si>
  <si>
    <t>114203202</t>
  </si>
  <si>
    <t>Očištění lomového kamene nebo betonových tvárnic od malty</t>
  </si>
  <si>
    <t>1978811394</t>
  </si>
  <si>
    <t>Očištění lomového kamene nebo betonových tvárnic získaných při rozebrání dlažeb, záhozů, rovnanin a soustřeďovacích staveb od malty</t>
  </si>
  <si>
    <t>https://podminky.urs.cz/item/CS_URS_2025_01/114203202</t>
  </si>
  <si>
    <t xml:space="preserve">kámen z vybouraného  prostupu ( řádkové zdivo)</t>
  </si>
  <si>
    <t>5,153*0,5</t>
  </si>
  <si>
    <t>-251279007</t>
  </si>
  <si>
    <t>5,153</t>
  </si>
  <si>
    <t>124353100</t>
  </si>
  <si>
    <t>Vykopávky pro koryta vodotečí v hornině třídy těžitelnosti II skupiny 4 objem do 100 m3 strojně</t>
  </si>
  <si>
    <t>602896411</t>
  </si>
  <si>
    <t>Vykopávky pro koryta vodotečí strojně v hornině třídy těžitelnosti II skupiny 4 do 100 m3</t>
  </si>
  <si>
    <t>https://podminky.urs.cz/item/CS_URS_2025_01/124353100</t>
  </si>
  <si>
    <t>Odtěžení náplavu</t>
  </si>
  <si>
    <t>27,9*0,1</t>
  </si>
  <si>
    <t>128511101</t>
  </si>
  <si>
    <t>Dolamování na dně odkopávek a prokopávek v hornině třídy těžitelnosti III skupiny 6</t>
  </si>
  <si>
    <t>-768400888</t>
  </si>
  <si>
    <t>Dolamování na dně odkopávek a prokopávek ve vrstvě tloušťky do 1 000 mm, bez naložení v hornině třídy těžitelnosti III skupiny 6</t>
  </si>
  <si>
    <t>https://podminky.urs.cz/item/CS_URS_2025_01/128511101</t>
  </si>
  <si>
    <t>skalní podloží</t>
  </si>
  <si>
    <t>13,3*0,2</t>
  </si>
  <si>
    <t>496473816</t>
  </si>
  <si>
    <t>Bednění jednostranné - přizdívka stěn</t>
  </si>
  <si>
    <t>0,4*4,38+2*9,80</t>
  </si>
  <si>
    <t>Bednění jednostranné - betonová zálivka savek</t>
  </si>
  <si>
    <t>1,65*2,15+1,68*1,90+1,23-0,785*1,12*1,12-1,55*1,14</t>
  </si>
  <si>
    <t>162251121</t>
  </si>
  <si>
    <t>Vodorovné přemístění do 20 m výkopku/sypaniny z horniny třídy těžitelnosti II skupiny 4 a 5</t>
  </si>
  <si>
    <t>272170633</t>
  </si>
  <si>
    <t>Vodorovné přemístění výkopku nebo sypaniny po suchu na obvyklém dopravním prostředku, bez naložení výkopku, avšak se složením bez rozhrnutí z horniny třídy těžitelnosti II skupiny 4 a 5 na vzdálenost do 20 m</t>
  </si>
  <si>
    <t>https://podminky.urs.cz/item/CS_URS_2025_01/162251121</t>
  </si>
  <si>
    <t>náplav-přehození do 20 m</t>
  </si>
  <si>
    <t>2,79"m3"</t>
  </si>
  <si>
    <t>162251141</t>
  </si>
  <si>
    <t>Vodorovné přemístění do 20 m výkopku/sypaniny z horniny třídy těžitelnosti III skupiny 6 a 7</t>
  </si>
  <si>
    <t>-1537369502</t>
  </si>
  <si>
    <t>Vodorovné přemístění výkopku nebo sypaniny po suchu na obvyklém dopravním prostředku, bez naložení výkopku, avšak se složením bez rozhrnutí z horniny třídy těžitelnosti III skupiny 6 a 7 na vzdálenost do 20 m</t>
  </si>
  <si>
    <t>https://podminky.urs.cz/item/CS_URS_2025_01/162251141</t>
  </si>
  <si>
    <t>přehození do 20 m</t>
  </si>
  <si>
    <t>2,66</t>
  </si>
  <si>
    <t>-92443583</t>
  </si>
  <si>
    <t>uloženo do koryta toku</t>
  </si>
  <si>
    <t xml:space="preserve">2,79"m3"  "náplavy</t>
  </si>
  <si>
    <t>2,66"m3"</t>
  </si>
  <si>
    <t>196427652</t>
  </si>
  <si>
    <t>Průchodky DN125</t>
  </si>
  <si>
    <t>-138109162</t>
  </si>
  <si>
    <t>3"ks"*0,25</t>
  </si>
  <si>
    <t>-1425103702</t>
  </si>
  <si>
    <t>1330313940</t>
  </si>
  <si>
    <t>1"ks"*0,8</t>
  </si>
  <si>
    <t>321222111</t>
  </si>
  <si>
    <t>Zdění obkladního zdiva vodních staveb řádkového</t>
  </si>
  <si>
    <t>574491499</t>
  </si>
  <si>
    <t>Zdění obkladního zdiva vodních staveb přehrad, jezů a plavebních komor, spodní stavby vodních elektráren, odběrných věží a výpustných zařízení, opěrných zdí, šachet, šachtic a ostatních konstrukcí řádkového hrubého i čistého s vyspárováním na maltu cement</t>
  </si>
  <si>
    <t>https://podminky.urs.cz/item/CS_URS_2025_01/321222111</t>
  </si>
  <si>
    <t>Dozdění levé zdi okolo prostupu potrubí proplachu-zdivo řádkové na MC 25, včetně spárování</t>
  </si>
  <si>
    <t>0,40*(4,90-1,64)</t>
  </si>
  <si>
    <t>58381079</t>
  </si>
  <si>
    <t>hranoly lámané pro řádkové zdivo 20x20x40cm</t>
  </si>
  <si>
    <t>1107322560</t>
  </si>
  <si>
    <t>1,304"m3"*2,5"t/m3"</t>
  </si>
  <si>
    <t>3,26*1,08 'Přepočtené koeficientem množství</t>
  </si>
  <si>
    <t>321311116</t>
  </si>
  <si>
    <t>Konstrukce vodních staveb z betonu prostého mrazuvzdorného tř. C 30/37</t>
  </si>
  <si>
    <t>-1573916276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</si>
  <si>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30/37</t>
  </si>
  <si>
    <t>https://podminky.urs.cz/item/CS_URS_2025_01/321311116</t>
  </si>
  <si>
    <t>Betonová zálivka savek -beton prostý C30/37 XC4 XF3</t>
  </si>
  <si>
    <t>2,20*2,15+1,03*1,90-1,97-0,48</t>
  </si>
  <si>
    <t>-2061730860</t>
  </si>
  <si>
    <t>beton C30/37 XC4 XF3</t>
  </si>
  <si>
    <t xml:space="preserve">Železobetonová konstrukce přizdívky stěn </t>
  </si>
  <si>
    <t>2*0,25*9,80</t>
  </si>
  <si>
    <t xml:space="preserve">Železobetonová konstrukce lávky </t>
  </si>
  <si>
    <t>2,33"m3"</t>
  </si>
  <si>
    <t xml:space="preserve">Železobetonová konstrukce křídla zdi </t>
  </si>
  <si>
    <t>1,06"m3"</t>
  </si>
  <si>
    <t>Vyplnění spár a kaveren v betonovém zdivu-Beton C30/37 XC4 XF3 samohutnitelný (cca 10% plochy)</t>
  </si>
  <si>
    <t>(5,34+7,54)*0,15*0,1</t>
  </si>
  <si>
    <t>563083934</t>
  </si>
  <si>
    <t>13,3*0,4+20,4*0,1</t>
  </si>
  <si>
    <t>-1971856207</t>
  </si>
  <si>
    <t>Bednění křídla zdi-oboustranné</t>
  </si>
  <si>
    <t>0,5*0,9+2,40*2</t>
  </si>
  <si>
    <t>1010290913</t>
  </si>
  <si>
    <t>141370431</t>
  </si>
  <si>
    <t>příloha V.03-100</t>
  </si>
  <si>
    <t>Lávka vstupu a boční křídlo</t>
  </si>
  <si>
    <t>(1,39+31,26+13,63+212,8)/1000</t>
  </si>
  <si>
    <t>příloha V.03-101</t>
  </si>
  <si>
    <t>171,84/1000</t>
  </si>
  <si>
    <t>160337580</t>
  </si>
  <si>
    <t>34,52/1000</t>
  </si>
  <si>
    <t>281,12/1000</t>
  </si>
  <si>
    <t>421955112</t>
  </si>
  <si>
    <t>Bednění z překližek na mostní skruži - zřízení</t>
  </si>
  <si>
    <t>-1210286402</t>
  </si>
  <si>
    <t>Bednění na mostní skruži zřízení bednění z překližek</t>
  </si>
  <si>
    <t>https://podminky.urs.cz/item/CS_URS_2025_01/421955112</t>
  </si>
  <si>
    <t>Bednění lávky na skruži (lešení výšky do 4,5m, nosnost 800 kg/m2)</t>
  </si>
  <si>
    <t>4,43+1,1*2+0,2*2+(1+0,3)*(0,69+0,66)+0,25*4,55</t>
  </si>
  <si>
    <t>421955212</t>
  </si>
  <si>
    <t>Bednění z překližek na mostní skruži - odstranění</t>
  </si>
  <si>
    <t>-2038508663</t>
  </si>
  <si>
    <t>Bednění na mostní skruži odstranění bednění z překližek</t>
  </si>
  <si>
    <t>https://podminky.urs.cz/item/CS_URS_2025_01/421955212</t>
  </si>
  <si>
    <t>466250056</t>
  </si>
  <si>
    <t xml:space="preserve"> zdivo výtoku</t>
  </si>
  <si>
    <t>18,5+(9,3+1,4)*1,0+2*13,53+(6,43+1,7)*0,6</t>
  </si>
  <si>
    <t>87138181R</t>
  </si>
  <si>
    <t>Bourání stávajícího potrubí z laminátu D přes 280 do 355 mm</t>
  </si>
  <si>
    <t>902855999</t>
  </si>
  <si>
    <t>Demontáž potrubí laminátového DN 300</t>
  </si>
  <si>
    <t>2"m"</t>
  </si>
  <si>
    <t>87141181R</t>
  </si>
  <si>
    <t>Bourání stávajícího potrubí z laminátu D přes 355 do 450 mm</t>
  </si>
  <si>
    <t>-438516466</t>
  </si>
  <si>
    <t>Demontáž potrubí laminátového DN 400</t>
  </si>
  <si>
    <t>-1451488423</t>
  </si>
  <si>
    <t>966021112</t>
  </si>
  <si>
    <t>Bourání konstrukcí LTM zdiva kamenného na MC ručně</t>
  </si>
  <si>
    <t>1436523466</t>
  </si>
  <si>
    <t>Bourání konstrukcí LTM ve vodních tocích s přemístěním suti na hromady na vzdálenost do 20 m nebo s naložením na dopravní prostředek ručně ze zdiva kamenného, pro jakýkoliv druh kamene na maltu cementovou</t>
  </si>
  <si>
    <t>https://podminky.urs.cz/item/CS_URS_2025_01/966021112</t>
  </si>
  <si>
    <t>Vybourání prostupu pro proplachovací potrubí a uložení lávky v řádkovém zdivu</t>
  </si>
  <si>
    <t>4,91*0,8+0,43*(0,80+0,30)+1,88*0,40</t>
  </si>
  <si>
    <t>985121222</t>
  </si>
  <si>
    <t>Tryskání degradovaného betonu líce kleneb vodou pod tlakem přes 300 do 1250 barů</t>
  </si>
  <si>
    <t>-994506616</t>
  </si>
  <si>
    <t>Tryskání degradovaného betonu líce kleneb a podhledů vodou pod tlakem přes 300 do 1 250 barů</t>
  </si>
  <si>
    <t>https://podminky.urs.cz/item/CS_URS_2025_01/985121222</t>
  </si>
  <si>
    <t>Očištění zdiva z betonu a z LK na MC-tlakovou vodou, tlak 400-500 barů</t>
  </si>
  <si>
    <t>24,1+31,5</t>
  </si>
  <si>
    <t>-1553194193</t>
  </si>
  <si>
    <t xml:space="preserve">očištění plochy tlakovou vodou 50 barů,  zdivo výtoku </t>
  </si>
  <si>
    <t>985331115</t>
  </si>
  <si>
    <t>Dodatečné vlepování betonářské výztuže D 16 mm do cementové aktivované malty včetně vyvrtání otvoru</t>
  </si>
  <si>
    <t>-53141062</t>
  </si>
  <si>
    <t>Dodatečné vlepování betonářské výztuže včetně vyvrtání a vyčištění otvoru cementovou aktivovanou maltou průměr výztuže 16 mm</t>
  </si>
  <si>
    <t>https://podminky.urs.cz/item/CS_URS_2025_01/985331115</t>
  </si>
  <si>
    <t>Ocelové kotevní trny-ocel R10, dl 370mm, vrty dl 100 mm, zálivky modifikovanou cementovou maltou</t>
  </si>
  <si>
    <t>24"ks"*0,1"m"</t>
  </si>
  <si>
    <t>13021012</t>
  </si>
  <si>
    <t>tyč ocelová kruhová žebírková DIN 488 jakost B500B (10 505) výztuž do betonu D 10mm</t>
  </si>
  <si>
    <t>1421562630</t>
  </si>
  <si>
    <t>Ocelové kotevní trny-ocel R10, dl 370mm, vrty dl 100 mm</t>
  </si>
  <si>
    <t>24"ks"*0,37"m"/1000</t>
  </si>
  <si>
    <t>99731251R_LAM</t>
  </si>
  <si>
    <t>Vodorovná doprava suti na skládku vč. uložení (poplatku) dle platné legislativy - laminátové potrubí</t>
  </si>
  <si>
    <t>618797379</t>
  </si>
  <si>
    <t xml:space="preserve">0,075"t"  "potrubí laminátové</t>
  </si>
  <si>
    <t>1040606493</t>
  </si>
  <si>
    <t xml:space="preserve">65,6"kg"/1000  "zábradlí</t>
  </si>
  <si>
    <t>518503437</t>
  </si>
  <si>
    <t>0,856"t" "vysekání spár</t>
  </si>
  <si>
    <t xml:space="preserve">3,892"t"  "degrad</t>
  </si>
  <si>
    <t xml:space="preserve">14,944"t"/2   "řádkové zdivo</t>
  </si>
  <si>
    <t>976425022</t>
  </si>
  <si>
    <t>-2005161131</t>
  </si>
  <si>
    <t>Demontáž zábradlí, zábradlí dvoutyčové cca 8 kg/m, 8,2m</t>
  </si>
  <si>
    <t>8,2"m"</t>
  </si>
  <si>
    <t>1287525285</t>
  </si>
  <si>
    <t xml:space="preserve">Poznámka k položce:_x000d_
Zábradlí ocelové dvoutyčové, výšky 1,1m, dl.6,01+2x4,05 m, očištění na Sa2,5,  žárové zinkování 80 mikro_m,  D+M</t>
  </si>
  <si>
    <t>příloha Z.03-101, 102</t>
  </si>
  <si>
    <t>98,88+21,6+102,9</t>
  </si>
  <si>
    <t>76799511R</t>
  </si>
  <si>
    <t>Montáž, dodávka, otryskání a žárové zinkování ponorem- ocel S235, výroba, montáž a dodávka</t>
  </si>
  <si>
    <t>1992144076</t>
  </si>
  <si>
    <t>Poznámka k položce:_x000d_
Ocelové konstrukce-práh a vedení provizorního hrazení, očištění otryskáním na Sa2,5+žárové zinkování ponorem 80 mikro_m, D+M</t>
  </si>
  <si>
    <t>příloha Z.03-100</t>
  </si>
  <si>
    <t>práh a vedení provizorního hrazení,</t>
  </si>
  <si>
    <t>117,1+185,7</t>
  </si>
  <si>
    <t>-1484768925</t>
  </si>
  <si>
    <t>Přesun hmot pro zámečnické konstrukce stanovený z hmotnosti přesunovaného materiálu vodorovná dopravní vzdálenost do 50 m v objektech výšky do 6 m</t>
  </si>
  <si>
    <t>R_001</t>
  </si>
  <si>
    <t>2121436400</t>
  </si>
  <si>
    <t>Poznámka k položce:_x000d_
Násyp a odstranění zemní jímky, materiál z koryta toku (těžení), včetně likvidace (uložení zpět do koryta)</t>
  </si>
  <si>
    <t>1,4*(15,7+36,4)/2</t>
  </si>
  <si>
    <t>SO 11 - Kabelová přípojka 0,4 kV do trafostanice a měření</t>
  </si>
  <si>
    <t>SO 11 - Vyvedení výkonu</t>
  </si>
  <si>
    <t>Vyvedení výkonu</t>
  </si>
  <si>
    <t>N01.1</t>
  </si>
  <si>
    <t>-671351297</t>
  </si>
  <si>
    <t>Poznámka k položce:_x000d_
Stávající přípojka nn bude po provedení výkopu pro novou přípojku zrušena – demontována - 1 ks</t>
  </si>
  <si>
    <t>N01.2</t>
  </si>
  <si>
    <t>695130146</t>
  </si>
  <si>
    <t>Poznámka k položce:_x000d_
Kabel signalizační 19 žil do průřezu 1,5 mm2 - 110 m_x000d_
_x000d_
Kabel nn pětižilový průřez do 16 mm2 - 110 m_x000d_
_x000d_
Kabel přípojky nn do průřezu 50 mm2 - strojovna MVE – pilířek u transformační stanice včetně výkopu uložení kabelů_x000d_
do pískového lože a obnovení povrchů výkopu - 110 m_x000d_
_x000d_
Pilířek s fakturačním měřením a zásuvkovou skříní včetně jištění - 1 sada_x000d_
_x000d_
Pásek FeZn včetně svorek - 110 m_x000d_
_x000d_
drát 8 mm, FeZn včetně svorek - 20 m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</si>
  <si>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</si>
  <si>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</si>
  <si>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</si>
  <si>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</si>
  <si>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</si>
  <si>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</si>
  <si>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</si>
  <si>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</si>
  <si>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</si>
  <si>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</si>
  <si>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</si>
  <si>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Geodetické práce během stavby, zaměření skutečného provedení</t>
  </si>
  <si>
    <t>1024</t>
  </si>
  <si>
    <t>2142086944</t>
  </si>
  <si>
    <t>0132540001</t>
  </si>
  <si>
    <t>Dokumentace skutečného provedení+ dokladová část provádění stavby</t>
  </si>
  <si>
    <t>2069125264</t>
  </si>
  <si>
    <t>01328400R</t>
  </si>
  <si>
    <t>Pasport provádění prací-fotografická dokumentace,popis stavby a technologie při demontáži</t>
  </si>
  <si>
    <t>-1160716463</t>
  </si>
  <si>
    <t>01328401R</t>
  </si>
  <si>
    <t>Pasport konstrukcí před zakrytím, zásypy apod.-popis s fotografie</t>
  </si>
  <si>
    <t>-1452361458</t>
  </si>
  <si>
    <t>VRN2</t>
  </si>
  <si>
    <t>Příprava staveniště</t>
  </si>
  <si>
    <t>024003005</t>
  </si>
  <si>
    <t>Odlovení ryb před prováděním jímek</t>
  </si>
  <si>
    <t>847539129</t>
  </si>
  <si>
    <t>VRN3</t>
  </si>
  <si>
    <t>Zařízení staveniště</t>
  </si>
  <si>
    <t>03000100R</t>
  </si>
  <si>
    <t>Zařízení staveniště-zřízení a likvidace</t>
  </si>
  <si>
    <t>-1323241013</t>
  </si>
  <si>
    <t>034103000</t>
  </si>
  <si>
    <t>Oplocení staveniště, bezpečnostní značení</t>
  </si>
  <si>
    <t>-2056816407</t>
  </si>
  <si>
    <t>034303000</t>
  </si>
  <si>
    <t>DIO+dopravní značení</t>
  </si>
  <si>
    <t>-2081060856</t>
  </si>
  <si>
    <t>034503000</t>
  </si>
  <si>
    <t>Informační tabule stavby</t>
  </si>
  <si>
    <t>-465964712</t>
  </si>
  <si>
    <t>VRN9</t>
  </si>
  <si>
    <t>Ostatní náklady</t>
  </si>
  <si>
    <t>093002000</t>
  </si>
  <si>
    <t>Prostředky pro likvidaci ekologické havárie</t>
  </si>
  <si>
    <t>152048892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</si>
</sst>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 applyProtection="1">
      <alignment horizontal="left" vertical="center" wrapText="1"/>
    </xf>
    <xf numFmtId="0" fontId="41" fillId="0" borderId="0" xfId="0" applyFont="1" applyAlignment="1" applyProtection="1">
      <alignment horizontal="left" vertical="center"/>
    </xf>
    <xf numFmtId="0" fontId="42" fillId="0" borderId="0" xfId="1" applyFont="1" applyAlignment="1" applyProtection="1">
      <alignment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8" fillId="2" borderId="19" xfId="0" applyFont="1" applyFill="1" applyBorder="1" applyAlignment="1" applyProtection="1">
      <alignment horizontal="left" vertical="center"/>
      <protection locked="0"/>
    </xf>
    <xf numFmtId="0" fontId="38" fillId="0" borderId="2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4203104" TargetMode="External" /><Relationship Id="rId2" Type="http://schemas.openxmlformats.org/officeDocument/2006/relationships/hyperlink" Target="https://podminky.urs.cz/item/CS_URS_2025_01/114203201" TargetMode="External" /><Relationship Id="rId3" Type="http://schemas.openxmlformats.org/officeDocument/2006/relationships/hyperlink" Target="https://podminky.urs.cz/item/CS_URS_2025_01/114253301" TargetMode="External" /><Relationship Id="rId4" Type="http://schemas.openxmlformats.org/officeDocument/2006/relationships/hyperlink" Target="https://podminky.urs.cz/item/CS_URS_2025_01/127751101" TargetMode="External" /><Relationship Id="rId5" Type="http://schemas.openxmlformats.org/officeDocument/2006/relationships/hyperlink" Target="https://podminky.urs.cz/item/CS_URS_2025_01/131151341" TargetMode="External" /><Relationship Id="rId6" Type="http://schemas.openxmlformats.org/officeDocument/2006/relationships/hyperlink" Target="https://podminky.urs.cz/item/CS_URS_2025_01/131251104" TargetMode="External" /><Relationship Id="rId7" Type="http://schemas.openxmlformats.org/officeDocument/2006/relationships/hyperlink" Target="https://podminky.urs.cz/item/CS_URS_2025_01/131252502" TargetMode="External" /><Relationship Id="rId8" Type="http://schemas.openxmlformats.org/officeDocument/2006/relationships/hyperlink" Target="https://podminky.urs.cz/item/CS_URS_2025_01/162351103" TargetMode="External" /><Relationship Id="rId9" Type="http://schemas.openxmlformats.org/officeDocument/2006/relationships/hyperlink" Target="https://podminky.urs.cz/item/CS_URS_2025_01/167151101" TargetMode="External" /><Relationship Id="rId10" Type="http://schemas.openxmlformats.org/officeDocument/2006/relationships/hyperlink" Target="https://podminky.urs.cz/item/CS_URS_2025_01/171251101" TargetMode="External" /><Relationship Id="rId11" Type="http://schemas.openxmlformats.org/officeDocument/2006/relationships/hyperlink" Target="https://podminky.urs.cz/item/CS_URS_2025_01/174151101" TargetMode="External" /><Relationship Id="rId12" Type="http://schemas.openxmlformats.org/officeDocument/2006/relationships/hyperlink" Target="https://podminky.urs.cz/item/CS_URS_2025_01/174251101" TargetMode="External" /><Relationship Id="rId13" Type="http://schemas.openxmlformats.org/officeDocument/2006/relationships/hyperlink" Target="https://podminky.urs.cz/item/CS_URS_2025_01/175151101" TargetMode="External" /><Relationship Id="rId14" Type="http://schemas.openxmlformats.org/officeDocument/2006/relationships/hyperlink" Target="https://podminky.urs.cz/item/CS_URS_2025_01/181951112" TargetMode="External" /><Relationship Id="rId15" Type="http://schemas.openxmlformats.org/officeDocument/2006/relationships/hyperlink" Target="https://podminky.urs.cz/item/CS_URS_2025_01/310002102" TargetMode="External" /><Relationship Id="rId16" Type="http://schemas.openxmlformats.org/officeDocument/2006/relationships/hyperlink" Target="https://podminky.urs.cz/item/CS_URS_2025_01/321321116" TargetMode="External" /><Relationship Id="rId17" Type="http://schemas.openxmlformats.org/officeDocument/2006/relationships/hyperlink" Target="https://podminky.urs.cz/item/CS_URS_2025_01/321351010" TargetMode="External" /><Relationship Id="rId18" Type="http://schemas.openxmlformats.org/officeDocument/2006/relationships/hyperlink" Target="https://podminky.urs.cz/item/CS_URS_2025_01/321351030" TargetMode="External" /><Relationship Id="rId19" Type="http://schemas.openxmlformats.org/officeDocument/2006/relationships/hyperlink" Target="https://podminky.urs.cz/item/CS_URS_2025_01/321352010" TargetMode="External" /><Relationship Id="rId20" Type="http://schemas.openxmlformats.org/officeDocument/2006/relationships/hyperlink" Target="https://podminky.urs.cz/item/CS_URS_2025_01/321352030" TargetMode="External" /><Relationship Id="rId21" Type="http://schemas.openxmlformats.org/officeDocument/2006/relationships/hyperlink" Target="https://podminky.urs.cz/item/CS_URS_2025_01/321366111" TargetMode="External" /><Relationship Id="rId22" Type="http://schemas.openxmlformats.org/officeDocument/2006/relationships/hyperlink" Target="https://podminky.urs.cz/item/CS_URS_2025_01/321366112" TargetMode="External" /><Relationship Id="rId23" Type="http://schemas.openxmlformats.org/officeDocument/2006/relationships/hyperlink" Target="https://podminky.urs.cz/item/CS_URS_2025_01/321368211" TargetMode="External" /><Relationship Id="rId24" Type="http://schemas.openxmlformats.org/officeDocument/2006/relationships/hyperlink" Target="https://podminky.urs.cz/item/CS_URS_2025_01/338171113" TargetMode="External" /><Relationship Id="rId25" Type="http://schemas.openxmlformats.org/officeDocument/2006/relationships/hyperlink" Target="https://podminky.urs.cz/item/CS_URS_2025_01/338171114" TargetMode="External" /><Relationship Id="rId26" Type="http://schemas.openxmlformats.org/officeDocument/2006/relationships/hyperlink" Target="https://podminky.urs.cz/item/CS_URS_2025_01/348101210" TargetMode="External" /><Relationship Id="rId27" Type="http://schemas.openxmlformats.org/officeDocument/2006/relationships/hyperlink" Target="https://podminky.urs.cz/item/CS_URS_2025_01/348171143" TargetMode="External" /><Relationship Id="rId28" Type="http://schemas.openxmlformats.org/officeDocument/2006/relationships/hyperlink" Target="https://podminky.urs.cz/item/CS_URS_2025_01/452311121" TargetMode="External" /><Relationship Id="rId29" Type="http://schemas.openxmlformats.org/officeDocument/2006/relationships/hyperlink" Target="https://podminky.urs.cz/item/CS_URS_2025_01/628635512" TargetMode="External" /><Relationship Id="rId30" Type="http://schemas.openxmlformats.org/officeDocument/2006/relationships/hyperlink" Target="https://podminky.urs.cz/item/CS_URS_2025_01/871522111" TargetMode="External" /><Relationship Id="rId31" Type="http://schemas.openxmlformats.org/officeDocument/2006/relationships/hyperlink" Target="https://podminky.urs.cz/item/CS_URS_2025_01/938903114" TargetMode="External" /><Relationship Id="rId32" Type="http://schemas.openxmlformats.org/officeDocument/2006/relationships/hyperlink" Target="https://podminky.urs.cz/item/CS_URS_2025_01/966021111" TargetMode="External" /><Relationship Id="rId33" Type="http://schemas.openxmlformats.org/officeDocument/2006/relationships/hyperlink" Target="https://podminky.urs.cz/item/CS_URS_2025_01/966041111" TargetMode="External" /><Relationship Id="rId34" Type="http://schemas.openxmlformats.org/officeDocument/2006/relationships/hyperlink" Target="https://podminky.urs.cz/item/CS_URS_2025_01/966045111" TargetMode="External" /><Relationship Id="rId35" Type="http://schemas.openxmlformats.org/officeDocument/2006/relationships/hyperlink" Target="https://podminky.urs.cz/item/CS_URS_2025_01/985131111" TargetMode="External" /><Relationship Id="rId36" Type="http://schemas.openxmlformats.org/officeDocument/2006/relationships/hyperlink" Target="https://podminky.urs.cz/item/CS_URS_2025_01/997321511" TargetMode="External" /><Relationship Id="rId37" Type="http://schemas.openxmlformats.org/officeDocument/2006/relationships/hyperlink" Target="https://podminky.urs.cz/item/CS_URS_2025_01/998324011" TargetMode="External" /><Relationship Id="rId38" Type="http://schemas.openxmlformats.org/officeDocument/2006/relationships/hyperlink" Target="https://podminky.urs.cz/item/CS_URS_2025_01/767161813" TargetMode="External" /><Relationship Id="rId39" Type="http://schemas.openxmlformats.org/officeDocument/2006/relationships/hyperlink" Target="https://podminky.urs.cz/item/CS_URS_2025_01/998767101" TargetMode="External" /><Relationship Id="rId40" Type="http://schemas.openxmlformats.org/officeDocument/2006/relationships/hyperlink" Target="https://podminky.urs.cz/item/CS_URS_2025_01/998762101" TargetMode="External" /><Relationship Id="rId4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2111101" TargetMode="External" /><Relationship Id="rId2" Type="http://schemas.openxmlformats.org/officeDocument/2006/relationships/hyperlink" Target="https://podminky.urs.cz/item/CS_URS_2025_01/122251101" TargetMode="External" /><Relationship Id="rId3" Type="http://schemas.openxmlformats.org/officeDocument/2006/relationships/hyperlink" Target="https://podminky.urs.cz/item/CS_URS_2025_01/128611101" TargetMode="External" /><Relationship Id="rId4" Type="http://schemas.openxmlformats.org/officeDocument/2006/relationships/hyperlink" Target="https://podminky.urs.cz/item/CS_URS_2025_01/161111502" TargetMode="External" /><Relationship Id="rId5" Type="http://schemas.openxmlformats.org/officeDocument/2006/relationships/hyperlink" Target="https://podminky.urs.cz/item/CS_URS_2025_01/161111522" TargetMode="External" /><Relationship Id="rId6" Type="http://schemas.openxmlformats.org/officeDocument/2006/relationships/hyperlink" Target="https://podminky.urs.cz/item/CS_URS_2025_01/162211311" TargetMode="External" /><Relationship Id="rId7" Type="http://schemas.openxmlformats.org/officeDocument/2006/relationships/hyperlink" Target="https://podminky.urs.cz/item/CS_URS_2025_01/162211319" TargetMode="External" /><Relationship Id="rId8" Type="http://schemas.openxmlformats.org/officeDocument/2006/relationships/hyperlink" Target="https://podminky.urs.cz/item/CS_URS_2025_01/162211331" TargetMode="External" /><Relationship Id="rId9" Type="http://schemas.openxmlformats.org/officeDocument/2006/relationships/hyperlink" Target="https://podminky.urs.cz/item/CS_URS_2025_01/162211339" TargetMode="External" /><Relationship Id="rId10" Type="http://schemas.openxmlformats.org/officeDocument/2006/relationships/hyperlink" Target="https://podminky.urs.cz/item/CS_URS_2025_01/162351103" TargetMode="External" /><Relationship Id="rId11" Type="http://schemas.openxmlformats.org/officeDocument/2006/relationships/hyperlink" Target="https://podminky.urs.cz/item/CS_URS_2025_01/167151101" TargetMode="External" /><Relationship Id="rId12" Type="http://schemas.openxmlformats.org/officeDocument/2006/relationships/hyperlink" Target="https://podminky.urs.cz/item/CS_URS_2025_01/171251101" TargetMode="External" /><Relationship Id="rId13" Type="http://schemas.openxmlformats.org/officeDocument/2006/relationships/hyperlink" Target="https://podminky.urs.cz/item/CS_URS_2025_01/181351003" TargetMode="External" /><Relationship Id="rId14" Type="http://schemas.openxmlformats.org/officeDocument/2006/relationships/hyperlink" Target="https://podminky.urs.cz/item/CS_URS_2025_01/181411121" TargetMode="External" /><Relationship Id="rId15" Type="http://schemas.openxmlformats.org/officeDocument/2006/relationships/hyperlink" Target="https://podminky.urs.cz/item/CS_URS_2025_01/181951112" TargetMode="External" /><Relationship Id="rId16" Type="http://schemas.openxmlformats.org/officeDocument/2006/relationships/hyperlink" Target="https://podminky.urs.cz/item/CS_URS_2025_01/310002101" TargetMode="External" /><Relationship Id="rId17" Type="http://schemas.openxmlformats.org/officeDocument/2006/relationships/hyperlink" Target="https://podminky.urs.cz/item/CS_URS_2025_01/310002102" TargetMode="External" /><Relationship Id="rId18" Type="http://schemas.openxmlformats.org/officeDocument/2006/relationships/hyperlink" Target="https://podminky.urs.cz/item/CS_URS_2025_01/321351010" TargetMode="External" /><Relationship Id="rId19" Type="http://schemas.openxmlformats.org/officeDocument/2006/relationships/hyperlink" Target="https://podminky.urs.cz/item/CS_URS_2025_01/321352010" TargetMode="External" /><Relationship Id="rId20" Type="http://schemas.openxmlformats.org/officeDocument/2006/relationships/hyperlink" Target="https://podminky.urs.cz/item/CS_URS_2025_01/321366111" TargetMode="External" /><Relationship Id="rId21" Type="http://schemas.openxmlformats.org/officeDocument/2006/relationships/hyperlink" Target="https://podminky.urs.cz/item/CS_URS_2025_01/321368211" TargetMode="External" /><Relationship Id="rId22" Type="http://schemas.openxmlformats.org/officeDocument/2006/relationships/hyperlink" Target="https://podminky.urs.cz/item/CS_URS_2025_01/417321616" TargetMode="External" /><Relationship Id="rId23" Type="http://schemas.openxmlformats.org/officeDocument/2006/relationships/hyperlink" Target="https://podminky.urs.cz/item/CS_URS_2025_01/417351115" TargetMode="External" /><Relationship Id="rId24" Type="http://schemas.openxmlformats.org/officeDocument/2006/relationships/hyperlink" Target="https://podminky.urs.cz/item/CS_URS_2025_01/417351116" TargetMode="External" /><Relationship Id="rId25" Type="http://schemas.openxmlformats.org/officeDocument/2006/relationships/hyperlink" Target="https://podminky.urs.cz/item/CS_URS_2025_01/417361821" TargetMode="External" /><Relationship Id="rId26" Type="http://schemas.openxmlformats.org/officeDocument/2006/relationships/hyperlink" Target="https://podminky.urs.cz/item/CS_URS_2025_01/571907115" TargetMode="External" /><Relationship Id="rId27" Type="http://schemas.openxmlformats.org/officeDocument/2006/relationships/hyperlink" Target="https://podminky.urs.cz/item/CS_URS_2025_01/622142001" TargetMode="External" /><Relationship Id="rId28" Type="http://schemas.openxmlformats.org/officeDocument/2006/relationships/hyperlink" Target="https://podminky.urs.cz/item/CS_URS_2025_01/622211001" TargetMode="External" /><Relationship Id="rId29" Type="http://schemas.openxmlformats.org/officeDocument/2006/relationships/hyperlink" Target="https://podminky.urs.cz/item/CS_URS_2025_01/622211001" TargetMode="External" /><Relationship Id="rId30" Type="http://schemas.openxmlformats.org/officeDocument/2006/relationships/hyperlink" Target="https://podminky.urs.cz/item/CS_URS_2025_01/622211011" TargetMode="External" /><Relationship Id="rId31" Type="http://schemas.openxmlformats.org/officeDocument/2006/relationships/hyperlink" Target="https://podminky.urs.cz/item/CS_URS_2025_01/622211021" TargetMode="External" /><Relationship Id="rId32" Type="http://schemas.openxmlformats.org/officeDocument/2006/relationships/hyperlink" Target="https://podminky.urs.cz/item/CS_URS_2025_01/642942611" TargetMode="External" /><Relationship Id="rId33" Type="http://schemas.openxmlformats.org/officeDocument/2006/relationships/hyperlink" Target="https://podminky.urs.cz/item/CS_URS_2025_01/871263120" TargetMode="External" /><Relationship Id="rId34" Type="http://schemas.openxmlformats.org/officeDocument/2006/relationships/hyperlink" Target="https://podminky.urs.cz/item/CS_URS_2025_01/877260310" TargetMode="External" /><Relationship Id="rId35" Type="http://schemas.openxmlformats.org/officeDocument/2006/relationships/hyperlink" Target="https://podminky.urs.cz/item/CS_URS_2025_01/919726123" TargetMode="External" /><Relationship Id="rId36" Type="http://schemas.openxmlformats.org/officeDocument/2006/relationships/hyperlink" Target="https://podminky.urs.cz/item/CS_URS_2025_01/962032254" TargetMode="External" /><Relationship Id="rId37" Type="http://schemas.openxmlformats.org/officeDocument/2006/relationships/hyperlink" Target="https://podminky.urs.cz/item/CS_URS_2025_01/962081141" TargetMode="External" /><Relationship Id="rId38" Type="http://schemas.openxmlformats.org/officeDocument/2006/relationships/hyperlink" Target="https://podminky.urs.cz/item/CS_URS_2025_01/964072321" TargetMode="External" /><Relationship Id="rId39" Type="http://schemas.openxmlformats.org/officeDocument/2006/relationships/hyperlink" Target="https://podminky.urs.cz/item/CS_URS_2025_01/964072341" TargetMode="External" /><Relationship Id="rId40" Type="http://schemas.openxmlformats.org/officeDocument/2006/relationships/hyperlink" Target="https://podminky.urs.cz/item/CS_URS_2025_01/966041111" TargetMode="External" /><Relationship Id="rId41" Type="http://schemas.openxmlformats.org/officeDocument/2006/relationships/hyperlink" Target="https://podminky.urs.cz/item/CS_URS_2025_01/968072455" TargetMode="External" /><Relationship Id="rId42" Type="http://schemas.openxmlformats.org/officeDocument/2006/relationships/hyperlink" Target="https://podminky.urs.cz/item/CS_URS_2025_01/977151116" TargetMode="External" /><Relationship Id="rId43" Type="http://schemas.openxmlformats.org/officeDocument/2006/relationships/hyperlink" Target="https://podminky.urs.cz/item/CS_URS_2025_01/977151121" TargetMode="External" /><Relationship Id="rId44" Type="http://schemas.openxmlformats.org/officeDocument/2006/relationships/hyperlink" Target="https://podminky.urs.cz/item/CS_URS_2025_01/977151122" TargetMode="External" /><Relationship Id="rId45" Type="http://schemas.openxmlformats.org/officeDocument/2006/relationships/hyperlink" Target="https://podminky.urs.cz/item/CS_URS_2025_01/977151124" TargetMode="External" /><Relationship Id="rId46" Type="http://schemas.openxmlformats.org/officeDocument/2006/relationships/hyperlink" Target="https://podminky.urs.cz/item/CS_URS_2025_01/985131111" TargetMode="External" /><Relationship Id="rId47" Type="http://schemas.openxmlformats.org/officeDocument/2006/relationships/hyperlink" Target="https://podminky.urs.cz/item/CS_URS_2025_01/985131311" TargetMode="External" /><Relationship Id="rId48" Type="http://schemas.openxmlformats.org/officeDocument/2006/relationships/hyperlink" Target="https://podminky.urs.cz/item/CS_URS_2025_01/997013211" TargetMode="External" /><Relationship Id="rId49" Type="http://schemas.openxmlformats.org/officeDocument/2006/relationships/hyperlink" Target="https://podminky.urs.cz/item/CS_URS_2025_01/997013501" TargetMode="External" /><Relationship Id="rId50" Type="http://schemas.openxmlformats.org/officeDocument/2006/relationships/hyperlink" Target="https://podminky.urs.cz/item/CS_URS_2025_01/997321611" TargetMode="External" /><Relationship Id="rId51" Type="http://schemas.openxmlformats.org/officeDocument/2006/relationships/hyperlink" Target="https://podminky.urs.cz/item/CS_URS_2025_01/998324011" TargetMode="External" /><Relationship Id="rId52" Type="http://schemas.openxmlformats.org/officeDocument/2006/relationships/hyperlink" Target="https://podminky.urs.cz/item/CS_URS_2025_01/712363801" TargetMode="External" /><Relationship Id="rId53" Type="http://schemas.openxmlformats.org/officeDocument/2006/relationships/hyperlink" Target="https://podminky.urs.cz/item/CS_URS_2025_01/998712101" TargetMode="External" /><Relationship Id="rId54" Type="http://schemas.openxmlformats.org/officeDocument/2006/relationships/hyperlink" Target="https://podminky.urs.cz/item/CS_URS_2025_01/998713101" TargetMode="External" /><Relationship Id="rId55" Type="http://schemas.openxmlformats.org/officeDocument/2006/relationships/hyperlink" Target="https://podminky.urs.cz/item/CS_URS_2025_01/762083122" TargetMode="External" /><Relationship Id="rId56" Type="http://schemas.openxmlformats.org/officeDocument/2006/relationships/hyperlink" Target="https://podminky.urs.cz/item/CS_URS_2025_01/762332121" TargetMode="External" /><Relationship Id="rId57" Type="http://schemas.openxmlformats.org/officeDocument/2006/relationships/hyperlink" Target="https://podminky.urs.cz/item/CS_URS_2025_01/762332122" TargetMode="External" /><Relationship Id="rId58" Type="http://schemas.openxmlformats.org/officeDocument/2006/relationships/hyperlink" Target="https://podminky.urs.cz/item/CS_URS_2025_01/762395000" TargetMode="External" /><Relationship Id="rId59" Type="http://schemas.openxmlformats.org/officeDocument/2006/relationships/hyperlink" Target="https://podminky.urs.cz/item/CS_URS_2025_01/998762101" TargetMode="External" /><Relationship Id="rId60" Type="http://schemas.openxmlformats.org/officeDocument/2006/relationships/hyperlink" Target="https://podminky.urs.cz/item/CS_URS_2025_01/764561405" TargetMode="External" /><Relationship Id="rId61" Type="http://schemas.openxmlformats.org/officeDocument/2006/relationships/hyperlink" Target="https://podminky.urs.cz/item/CS_URS_2025_01/764561455" TargetMode="External" /><Relationship Id="rId62" Type="http://schemas.openxmlformats.org/officeDocument/2006/relationships/hyperlink" Target="https://podminky.urs.cz/item/CS_URS_2025_01/764568623" TargetMode="External" /><Relationship Id="rId63" Type="http://schemas.openxmlformats.org/officeDocument/2006/relationships/hyperlink" Target="https://podminky.urs.cz/item/CS_URS_2025_01/998765101" TargetMode="External" /><Relationship Id="rId64" Type="http://schemas.openxmlformats.org/officeDocument/2006/relationships/hyperlink" Target="https://podminky.urs.cz/item/CS_URS_2025_01/766622216" TargetMode="External" /><Relationship Id="rId65" Type="http://schemas.openxmlformats.org/officeDocument/2006/relationships/hyperlink" Target="https://podminky.urs.cz/item/CS_URS_2025_01/766660001" TargetMode="External" /><Relationship Id="rId66" Type="http://schemas.openxmlformats.org/officeDocument/2006/relationships/hyperlink" Target="https://podminky.urs.cz/item/CS_URS_2025_01/766660731" TargetMode="External" /><Relationship Id="rId67" Type="http://schemas.openxmlformats.org/officeDocument/2006/relationships/hyperlink" Target="https://podminky.urs.cz/item/CS_URS_2025_01/766694116" TargetMode="External" /><Relationship Id="rId68" Type="http://schemas.openxmlformats.org/officeDocument/2006/relationships/hyperlink" Target="https://podminky.urs.cz/item/CS_URS_2025_01/766695212" TargetMode="External" /><Relationship Id="rId69" Type="http://schemas.openxmlformats.org/officeDocument/2006/relationships/hyperlink" Target="https://podminky.urs.cz/item/CS_URS_2025_01/998766101" TargetMode="External" /><Relationship Id="rId70" Type="http://schemas.openxmlformats.org/officeDocument/2006/relationships/hyperlink" Target="https://podminky.urs.cz/item/CS_URS_2025_01/998767101" TargetMode="External" /><Relationship Id="rId71" Type="http://schemas.openxmlformats.org/officeDocument/2006/relationships/hyperlink" Target="https://podminky.urs.cz/item/CS_URS_2025_01/784181101" TargetMode="External" /><Relationship Id="rId72" Type="http://schemas.openxmlformats.org/officeDocument/2006/relationships/hyperlink" Target="https://podminky.urs.cz/item/CS_URS_2025_01/784211011" TargetMode="External" /><Relationship Id="rId73" Type="http://schemas.openxmlformats.org/officeDocument/2006/relationships/hyperlink" Target="https://podminky.urs.cz/item/CS_URS_2025_01/220301601" TargetMode="External" /><Relationship Id="rId7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4203202" TargetMode="External" /><Relationship Id="rId2" Type="http://schemas.openxmlformats.org/officeDocument/2006/relationships/hyperlink" Target="https://podminky.urs.cz/item/CS_URS_2025_01/114253301" TargetMode="External" /><Relationship Id="rId3" Type="http://schemas.openxmlformats.org/officeDocument/2006/relationships/hyperlink" Target="https://podminky.urs.cz/item/CS_URS_2025_01/124353100" TargetMode="External" /><Relationship Id="rId4" Type="http://schemas.openxmlformats.org/officeDocument/2006/relationships/hyperlink" Target="https://podminky.urs.cz/item/CS_URS_2025_01/128511101" TargetMode="External" /><Relationship Id="rId5" Type="http://schemas.openxmlformats.org/officeDocument/2006/relationships/hyperlink" Target="https://podminky.urs.cz/item/CS_URS_2025_01/162251121" TargetMode="External" /><Relationship Id="rId6" Type="http://schemas.openxmlformats.org/officeDocument/2006/relationships/hyperlink" Target="https://podminky.urs.cz/item/CS_URS_2025_01/162251141" TargetMode="External" /><Relationship Id="rId7" Type="http://schemas.openxmlformats.org/officeDocument/2006/relationships/hyperlink" Target="https://podminky.urs.cz/item/CS_URS_2025_01/174251101" TargetMode="External" /><Relationship Id="rId8" Type="http://schemas.openxmlformats.org/officeDocument/2006/relationships/hyperlink" Target="https://podminky.urs.cz/item/CS_URS_2025_01/310002101" TargetMode="External" /><Relationship Id="rId9" Type="http://schemas.openxmlformats.org/officeDocument/2006/relationships/hyperlink" Target="https://podminky.urs.cz/item/CS_URS_2025_01/310002102" TargetMode="External" /><Relationship Id="rId10" Type="http://schemas.openxmlformats.org/officeDocument/2006/relationships/hyperlink" Target="https://podminky.urs.cz/item/CS_URS_2025_01/321222111" TargetMode="External" /><Relationship Id="rId11" Type="http://schemas.openxmlformats.org/officeDocument/2006/relationships/hyperlink" Target="https://podminky.urs.cz/item/CS_URS_2025_01/321311116" TargetMode="External" /><Relationship Id="rId12" Type="http://schemas.openxmlformats.org/officeDocument/2006/relationships/hyperlink" Target="https://podminky.urs.cz/item/CS_URS_2025_01/321321116" TargetMode="External" /><Relationship Id="rId13" Type="http://schemas.openxmlformats.org/officeDocument/2006/relationships/hyperlink" Target="https://podminky.urs.cz/item/CS_URS_2025_01/321351010" TargetMode="External" /><Relationship Id="rId14" Type="http://schemas.openxmlformats.org/officeDocument/2006/relationships/hyperlink" Target="https://podminky.urs.cz/item/CS_URS_2025_01/321352010" TargetMode="External" /><Relationship Id="rId15" Type="http://schemas.openxmlformats.org/officeDocument/2006/relationships/hyperlink" Target="https://podminky.urs.cz/item/CS_URS_2025_01/321366111" TargetMode="External" /><Relationship Id="rId16" Type="http://schemas.openxmlformats.org/officeDocument/2006/relationships/hyperlink" Target="https://podminky.urs.cz/item/CS_URS_2025_01/321368211" TargetMode="External" /><Relationship Id="rId17" Type="http://schemas.openxmlformats.org/officeDocument/2006/relationships/hyperlink" Target="https://podminky.urs.cz/item/CS_URS_2025_01/421955112" TargetMode="External" /><Relationship Id="rId18" Type="http://schemas.openxmlformats.org/officeDocument/2006/relationships/hyperlink" Target="https://podminky.urs.cz/item/CS_URS_2025_01/421955212" TargetMode="External" /><Relationship Id="rId19" Type="http://schemas.openxmlformats.org/officeDocument/2006/relationships/hyperlink" Target="https://podminky.urs.cz/item/CS_URS_2025_01/628635512" TargetMode="External" /><Relationship Id="rId20" Type="http://schemas.openxmlformats.org/officeDocument/2006/relationships/hyperlink" Target="https://podminky.urs.cz/item/CS_URS_2025_01/938903114" TargetMode="External" /><Relationship Id="rId21" Type="http://schemas.openxmlformats.org/officeDocument/2006/relationships/hyperlink" Target="https://podminky.urs.cz/item/CS_URS_2025_01/966021112" TargetMode="External" /><Relationship Id="rId22" Type="http://schemas.openxmlformats.org/officeDocument/2006/relationships/hyperlink" Target="https://podminky.urs.cz/item/CS_URS_2025_01/985121222" TargetMode="External" /><Relationship Id="rId23" Type="http://schemas.openxmlformats.org/officeDocument/2006/relationships/hyperlink" Target="https://podminky.urs.cz/item/CS_URS_2025_01/985131111" TargetMode="External" /><Relationship Id="rId24" Type="http://schemas.openxmlformats.org/officeDocument/2006/relationships/hyperlink" Target="https://podminky.urs.cz/item/CS_URS_2025_01/985331115" TargetMode="External" /><Relationship Id="rId25" Type="http://schemas.openxmlformats.org/officeDocument/2006/relationships/hyperlink" Target="https://podminky.urs.cz/item/CS_URS_2025_01/998324011" TargetMode="External" /><Relationship Id="rId26" Type="http://schemas.openxmlformats.org/officeDocument/2006/relationships/hyperlink" Target="https://podminky.urs.cz/item/CS_URS_2025_01/767161813" TargetMode="External" /><Relationship Id="rId27" Type="http://schemas.openxmlformats.org/officeDocument/2006/relationships/hyperlink" Target="https://podminky.urs.cz/item/CS_URS_2025_01/998767101" TargetMode="External" /><Relationship Id="rId2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9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(M22)_2025_11_11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MVE Pořešín, DPS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11. 11. 2025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Povodí Vltavy, státní podnik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Mürabell s.r.o.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ROUND(AG95+SUM(AG96:AG98)+AG102+AG103,2)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ROUND(AS95+SUM(AS96:AS98)+AS102+AS103,2)</f>
        <v>0</v>
      </c>
      <c r="AT94" s="115">
        <f>ROUND(SUM(AV94:AW94),2)</f>
        <v>0</v>
      </c>
      <c r="AU94" s="116">
        <f>ROUND(AU95+SUM(AU96:AU98)+AU102+AU103,5)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ROUND(AZ95+SUM(AZ96:AZ98)+AZ102+AZ103,2)</f>
        <v>0</v>
      </c>
      <c r="BA94" s="115">
        <f>ROUND(BA95+SUM(BA96:BA98)+BA102+BA103,2)</f>
        <v>0</v>
      </c>
      <c r="BB94" s="115">
        <f>ROUND(BB95+SUM(BB96:BB98)+BB102+BB103,2)</f>
        <v>0</v>
      </c>
      <c r="BC94" s="115">
        <f>ROUND(BC95+SUM(BC96:BC98)+BC102+BC103,2)</f>
        <v>0</v>
      </c>
      <c r="BD94" s="117">
        <f>ROUND(BD95+SUM(BD96:BD98)+BD102+BD103,2)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16.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'PS 01 - Zařízení strojovny'!J30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'PS 01 - Zařízení strojovny'!P134</f>
        <v>0</v>
      </c>
      <c r="AV95" s="129">
        <f>'PS 01 - Zařízení strojovny'!J33</f>
        <v>0</v>
      </c>
      <c r="AW95" s="129">
        <f>'PS 01 - Zařízení strojovny'!J34</f>
        <v>0</v>
      </c>
      <c r="AX95" s="129">
        <f>'PS 01 - Zařízení strojovny'!J35</f>
        <v>0</v>
      </c>
      <c r="AY95" s="129">
        <f>'PS 01 - Zařízení strojovny'!J36</f>
        <v>0</v>
      </c>
      <c r="AZ95" s="129">
        <f>'PS 01 - Zařízení strojovny'!F33</f>
        <v>0</v>
      </c>
      <c r="BA95" s="129">
        <f>'PS 01 - Zařízení strojovny'!F34</f>
        <v>0</v>
      </c>
      <c r="BB95" s="129">
        <f>'PS 01 - Zařízení strojovny'!F35</f>
        <v>0</v>
      </c>
      <c r="BC95" s="129">
        <f>'PS 01 - Zařízení strojovny'!F36</f>
        <v>0</v>
      </c>
      <c r="BD95" s="131">
        <f>'PS 01 - Zařízení strojovny'!F37</f>
        <v>0</v>
      </c>
      <c r="BE95" s="7"/>
      <c r="BT95" s="132" t="s">
        <v>88</v>
      </c>
      <c r="BV95" s="132" t="s">
        <v>82</v>
      </c>
      <c r="BW95" s="132" t="s">
        <v>89</v>
      </c>
      <c r="BX95" s="132" t="s">
        <v>5</v>
      </c>
      <c r="CL95" s="132" t="s">
        <v>1</v>
      </c>
      <c r="CM95" s="132" t="s">
        <v>90</v>
      </c>
    </row>
    <row r="96" s="7" customFormat="1" ht="16.5" customHeight="1">
      <c r="A96" s="120" t="s">
        <v>84</v>
      </c>
      <c r="B96" s="121"/>
      <c r="C96" s="122"/>
      <c r="D96" s="123" t="s">
        <v>91</v>
      </c>
      <c r="E96" s="123"/>
      <c r="F96" s="123"/>
      <c r="G96" s="123"/>
      <c r="H96" s="123"/>
      <c r="I96" s="124"/>
      <c r="J96" s="123" t="s">
        <v>92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'PS 02 - Zařízení vtoku'!J30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87</v>
      </c>
      <c r="AR96" s="127"/>
      <c r="AS96" s="128">
        <v>0</v>
      </c>
      <c r="AT96" s="129">
        <f>ROUND(SUM(AV96:AW96),2)</f>
        <v>0</v>
      </c>
      <c r="AU96" s="130">
        <f>'PS 02 - Zařízení vtoku'!P124</f>
        <v>0</v>
      </c>
      <c r="AV96" s="129">
        <f>'PS 02 - Zařízení vtoku'!J33</f>
        <v>0</v>
      </c>
      <c r="AW96" s="129">
        <f>'PS 02 - Zařízení vtoku'!J34</f>
        <v>0</v>
      </c>
      <c r="AX96" s="129">
        <f>'PS 02 - Zařízení vtoku'!J35</f>
        <v>0</v>
      </c>
      <c r="AY96" s="129">
        <f>'PS 02 - Zařízení vtoku'!J36</f>
        <v>0</v>
      </c>
      <c r="AZ96" s="129">
        <f>'PS 02 - Zařízení vtoku'!F33</f>
        <v>0</v>
      </c>
      <c r="BA96" s="129">
        <f>'PS 02 - Zařízení vtoku'!F34</f>
        <v>0</v>
      </c>
      <c r="BB96" s="129">
        <f>'PS 02 - Zařízení vtoku'!F35</f>
        <v>0</v>
      </c>
      <c r="BC96" s="129">
        <f>'PS 02 - Zařízení vtoku'!F36</f>
        <v>0</v>
      </c>
      <c r="BD96" s="131">
        <f>'PS 02 - Zařízení vtoku'!F37</f>
        <v>0</v>
      </c>
      <c r="BE96" s="7"/>
      <c r="BT96" s="132" t="s">
        <v>88</v>
      </c>
      <c r="BV96" s="132" t="s">
        <v>82</v>
      </c>
      <c r="BW96" s="132" t="s">
        <v>93</v>
      </c>
      <c r="BX96" s="132" t="s">
        <v>5</v>
      </c>
      <c r="CL96" s="132" t="s">
        <v>1</v>
      </c>
      <c r="CM96" s="132" t="s">
        <v>90</v>
      </c>
    </row>
    <row r="97" s="7" customFormat="1" ht="16.5" customHeight="1">
      <c r="A97" s="120" t="s">
        <v>84</v>
      </c>
      <c r="B97" s="121"/>
      <c r="C97" s="122"/>
      <c r="D97" s="123" t="s">
        <v>94</v>
      </c>
      <c r="E97" s="123"/>
      <c r="F97" s="123"/>
      <c r="G97" s="123"/>
      <c r="H97" s="123"/>
      <c r="I97" s="124"/>
      <c r="J97" s="123" t="s">
        <v>95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'PS 03 - Elektrotechnologi...'!J30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87</v>
      </c>
      <c r="AR97" s="127"/>
      <c r="AS97" s="128">
        <v>0</v>
      </c>
      <c r="AT97" s="129">
        <f>ROUND(SUM(AV97:AW97),2)</f>
        <v>0</v>
      </c>
      <c r="AU97" s="130">
        <f>'PS 03 - Elektrotechnologi...'!P127</f>
        <v>0</v>
      </c>
      <c r="AV97" s="129">
        <f>'PS 03 - Elektrotechnologi...'!J33</f>
        <v>0</v>
      </c>
      <c r="AW97" s="129">
        <f>'PS 03 - Elektrotechnologi...'!J34</f>
        <v>0</v>
      </c>
      <c r="AX97" s="129">
        <f>'PS 03 - Elektrotechnologi...'!J35</f>
        <v>0</v>
      </c>
      <c r="AY97" s="129">
        <f>'PS 03 - Elektrotechnologi...'!J36</f>
        <v>0</v>
      </c>
      <c r="AZ97" s="129">
        <f>'PS 03 - Elektrotechnologi...'!F33</f>
        <v>0</v>
      </c>
      <c r="BA97" s="129">
        <f>'PS 03 - Elektrotechnologi...'!F34</f>
        <v>0</v>
      </c>
      <c r="BB97" s="129">
        <f>'PS 03 - Elektrotechnologi...'!F35</f>
        <v>0</v>
      </c>
      <c r="BC97" s="129">
        <f>'PS 03 - Elektrotechnologi...'!F36</f>
        <v>0</v>
      </c>
      <c r="BD97" s="131">
        <f>'PS 03 - Elektrotechnologi...'!F37</f>
        <v>0</v>
      </c>
      <c r="BE97" s="7"/>
      <c r="BT97" s="132" t="s">
        <v>88</v>
      </c>
      <c r="BV97" s="132" t="s">
        <v>82</v>
      </c>
      <c r="BW97" s="132" t="s">
        <v>96</v>
      </c>
      <c r="BX97" s="132" t="s">
        <v>5</v>
      </c>
      <c r="CL97" s="132" t="s">
        <v>1</v>
      </c>
      <c r="CM97" s="132" t="s">
        <v>90</v>
      </c>
    </row>
    <row r="98" s="7" customFormat="1" ht="16.5" customHeight="1">
      <c r="A98" s="7"/>
      <c r="B98" s="121"/>
      <c r="C98" s="122"/>
      <c r="D98" s="123" t="s">
        <v>97</v>
      </c>
      <c r="E98" s="123"/>
      <c r="F98" s="123"/>
      <c r="G98" s="123"/>
      <c r="H98" s="123"/>
      <c r="I98" s="124"/>
      <c r="J98" s="123" t="s">
        <v>98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33">
        <f>ROUND(SUM(AG99:AG101),2)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99</v>
      </c>
      <c r="AR98" s="127"/>
      <c r="AS98" s="128">
        <f>ROUND(SUM(AS99:AS101),2)</f>
        <v>0</v>
      </c>
      <c r="AT98" s="129">
        <f>ROUND(SUM(AV98:AW98),2)</f>
        <v>0</v>
      </c>
      <c r="AU98" s="130">
        <f>ROUND(SUM(AU99:AU101),5)</f>
        <v>0</v>
      </c>
      <c r="AV98" s="129">
        <f>ROUND(AZ98*L29,2)</f>
        <v>0</v>
      </c>
      <c r="AW98" s="129">
        <f>ROUND(BA98*L30,2)</f>
        <v>0</v>
      </c>
      <c r="AX98" s="129">
        <f>ROUND(BB98*L29,2)</f>
        <v>0</v>
      </c>
      <c r="AY98" s="129">
        <f>ROUND(BC98*L30,2)</f>
        <v>0</v>
      </c>
      <c r="AZ98" s="129">
        <f>ROUND(SUM(AZ99:AZ101),2)</f>
        <v>0</v>
      </c>
      <c r="BA98" s="129">
        <f>ROUND(SUM(BA99:BA101),2)</f>
        <v>0</v>
      </c>
      <c r="BB98" s="129">
        <f>ROUND(SUM(BB99:BB101),2)</f>
        <v>0</v>
      </c>
      <c r="BC98" s="129">
        <f>ROUND(SUM(BC99:BC101),2)</f>
        <v>0</v>
      </c>
      <c r="BD98" s="131">
        <f>ROUND(SUM(BD99:BD101),2)</f>
        <v>0</v>
      </c>
      <c r="BE98" s="7"/>
      <c r="BS98" s="132" t="s">
        <v>79</v>
      </c>
      <c r="BT98" s="132" t="s">
        <v>88</v>
      </c>
      <c r="BU98" s="132" t="s">
        <v>81</v>
      </c>
      <c r="BV98" s="132" t="s">
        <v>82</v>
      </c>
      <c r="BW98" s="132" t="s">
        <v>100</v>
      </c>
      <c r="BX98" s="132" t="s">
        <v>5</v>
      </c>
      <c r="CL98" s="132" t="s">
        <v>1</v>
      </c>
      <c r="CM98" s="132" t="s">
        <v>90</v>
      </c>
    </row>
    <row r="99" s="4" customFormat="1" ht="16.5" customHeight="1">
      <c r="A99" s="120" t="s">
        <v>84</v>
      </c>
      <c r="B99" s="71"/>
      <c r="C99" s="134"/>
      <c r="D99" s="134"/>
      <c r="E99" s="135" t="s">
        <v>101</v>
      </c>
      <c r="F99" s="135"/>
      <c r="G99" s="135"/>
      <c r="H99" s="135"/>
      <c r="I99" s="135"/>
      <c r="J99" s="134"/>
      <c r="K99" s="135" t="s">
        <v>102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'SO 01.1 - Vtok'!J32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103</v>
      </c>
      <c r="AR99" s="73"/>
      <c r="AS99" s="138">
        <v>0</v>
      </c>
      <c r="AT99" s="139">
        <f>ROUND(SUM(AV99:AW99),2)</f>
        <v>0</v>
      </c>
      <c r="AU99" s="140">
        <f>'SO 01.1 - Vtok'!P135</f>
        <v>0</v>
      </c>
      <c r="AV99" s="139">
        <f>'SO 01.1 - Vtok'!J35</f>
        <v>0</v>
      </c>
      <c r="AW99" s="139">
        <f>'SO 01.1 - Vtok'!J36</f>
        <v>0</v>
      </c>
      <c r="AX99" s="139">
        <f>'SO 01.1 - Vtok'!J37</f>
        <v>0</v>
      </c>
      <c r="AY99" s="139">
        <f>'SO 01.1 - Vtok'!J38</f>
        <v>0</v>
      </c>
      <c r="AZ99" s="139">
        <f>'SO 01.1 - Vtok'!F35</f>
        <v>0</v>
      </c>
      <c r="BA99" s="139">
        <f>'SO 01.1 - Vtok'!F36</f>
        <v>0</v>
      </c>
      <c r="BB99" s="139">
        <f>'SO 01.1 - Vtok'!F37</f>
        <v>0</v>
      </c>
      <c r="BC99" s="139">
        <f>'SO 01.1 - Vtok'!F38</f>
        <v>0</v>
      </c>
      <c r="BD99" s="141">
        <f>'SO 01.1 - Vtok'!F39</f>
        <v>0</v>
      </c>
      <c r="BE99" s="4"/>
      <c r="BT99" s="142" t="s">
        <v>90</v>
      </c>
      <c r="BV99" s="142" t="s">
        <v>82</v>
      </c>
      <c r="BW99" s="142" t="s">
        <v>104</v>
      </c>
      <c r="BX99" s="142" t="s">
        <v>100</v>
      </c>
      <c r="CL99" s="142" t="s">
        <v>1</v>
      </c>
    </row>
    <row r="100" s="4" customFormat="1" ht="16.5" customHeight="1">
      <c r="A100" s="120" t="s">
        <v>84</v>
      </c>
      <c r="B100" s="71"/>
      <c r="C100" s="134"/>
      <c r="D100" s="134"/>
      <c r="E100" s="135" t="s">
        <v>105</v>
      </c>
      <c r="F100" s="135"/>
      <c r="G100" s="135"/>
      <c r="H100" s="135"/>
      <c r="I100" s="135"/>
      <c r="J100" s="134"/>
      <c r="K100" s="135" t="s">
        <v>106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'SO 01.2 - Strojovna MVE'!J32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103</v>
      </c>
      <c r="AR100" s="73"/>
      <c r="AS100" s="138">
        <v>0</v>
      </c>
      <c r="AT100" s="139">
        <f>ROUND(SUM(AV100:AW100),2)</f>
        <v>0</v>
      </c>
      <c r="AU100" s="140">
        <f>'SO 01.2 - Strojovna MVE'!P144</f>
        <v>0</v>
      </c>
      <c r="AV100" s="139">
        <f>'SO 01.2 - Strojovna MVE'!J35</f>
        <v>0</v>
      </c>
      <c r="AW100" s="139">
        <f>'SO 01.2 - Strojovna MVE'!J36</f>
        <v>0</v>
      </c>
      <c r="AX100" s="139">
        <f>'SO 01.2 - Strojovna MVE'!J37</f>
        <v>0</v>
      </c>
      <c r="AY100" s="139">
        <f>'SO 01.2 - Strojovna MVE'!J38</f>
        <v>0</v>
      </c>
      <c r="AZ100" s="139">
        <f>'SO 01.2 - Strojovna MVE'!F35</f>
        <v>0</v>
      </c>
      <c r="BA100" s="139">
        <f>'SO 01.2 - Strojovna MVE'!F36</f>
        <v>0</v>
      </c>
      <c r="BB100" s="139">
        <f>'SO 01.2 - Strojovna MVE'!F37</f>
        <v>0</v>
      </c>
      <c r="BC100" s="139">
        <f>'SO 01.2 - Strojovna MVE'!F38</f>
        <v>0</v>
      </c>
      <c r="BD100" s="141">
        <f>'SO 01.2 - Strojovna MVE'!F39</f>
        <v>0</v>
      </c>
      <c r="BE100" s="4"/>
      <c r="BT100" s="142" t="s">
        <v>90</v>
      </c>
      <c r="BV100" s="142" t="s">
        <v>82</v>
      </c>
      <c r="BW100" s="142" t="s">
        <v>107</v>
      </c>
      <c r="BX100" s="142" t="s">
        <v>100</v>
      </c>
      <c r="CL100" s="142" t="s">
        <v>1</v>
      </c>
    </row>
    <row r="101" s="4" customFormat="1" ht="16.5" customHeight="1">
      <c r="A101" s="120" t="s">
        <v>84</v>
      </c>
      <c r="B101" s="71"/>
      <c r="C101" s="134"/>
      <c r="D101" s="134"/>
      <c r="E101" s="135" t="s">
        <v>108</v>
      </c>
      <c r="F101" s="135"/>
      <c r="G101" s="135"/>
      <c r="H101" s="135"/>
      <c r="I101" s="135"/>
      <c r="J101" s="134"/>
      <c r="K101" s="135" t="s">
        <v>109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'SO 01.3 - Výtok'!J32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103</v>
      </c>
      <c r="AR101" s="73"/>
      <c r="AS101" s="138">
        <v>0</v>
      </c>
      <c r="AT101" s="139">
        <f>ROUND(SUM(AV101:AW101),2)</f>
        <v>0</v>
      </c>
      <c r="AU101" s="140">
        <f>'SO 01.3 - Výtok'!P132</f>
        <v>0</v>
      </c>
      <c r="AV101" s="139">
        <f>'SO 01.3 - Výtok'!J35</f>
        <v>0</v>
      </c>
      <c r="AW101" s="139">
        <f>'SO 01.3 - Výtok'!J36</f>
        <v>0</v>
      </c>
      <c r="AX101" s="139">
        <f>'SO 01.3 - Výtok'!J37</f>
        <v>0</v>
      </c>
      <c r="AY101" s="139">
        <f>'SO 01.3 - Výtok'!J38</f>
        <v>0</v>
      </c>
      <c r="AZ101" s="139">
        <f>'SO 01.3 - Výtok'!F35</f>
        <v>0</v>
      </c>
      <c r="BA101" s="139">
        <f>'SO 01.3 - Výtok'!F36</f>
        <v>0</v>
      </c>
      <c r="BB101" s="139">
        <f>'SO 01.3 - Výtok'!F37</f>
        <v>0</v>
      </c>
      <c r="BC101" s="139">
        <f>'SO 01.3 - Výtok'!F38</f>
        <v>0</v>
      </c>
      <c r="BD101" s="141">
        <f>'SO 01.3 - Výtok'!F39</f>
        <v>0</v>
      </c>
      <c r="BE101" s="4"/>
      <c r="BT101" s="142" t="s">
        <v>90</v>
      </c>
      <c r="BV101" s="142" t="s">
        <v>82</v>
      </c>
      <c r="BW101" s="142" t="s">
        <v>110</v>
      </c>
      <c r="BX101" s="142" t="s">
        <v>100</v>
      </c>
      <c r="CL101" s="142" t="s">
        <v>1</v>
      </c>
    </row>
    <row r="102" s="7" customFormat="1" ht="24.75" customHeight="1">
      <c r="A102" s="120" t="s">
        <v>84</v>
      </c>
      <c r="B102" s="121"/>
      <c r="C102" s="122"/>
      <c r="D102" s="123" t="s">
        <v>111</v>
      </c>
      <c r="E102" s="123"/>
      <c r="F102" s="123"/>
      <c r="G102" s="123"/>
      <c r="H102" s="123"/>
      <c r="I102" s="124"/>
      <c r="J102" s="123" t="s">
        <v>112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'SO 11 - Kabelová přípojka...'!J30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99</v>
      </c>
      <c r="AR102" s="127"/>
      <c r="AS102" s="128">
        <v>0</v>
      </c>
      <c r="AT102" s="129">
        <f>ROUND(SUM(AV102:AW102),2)</f>
        <v>0</v>
      </c>
      <c r="AU102" s="130">
        <f>'SO 11 - Kabelová přípojka...'!P117</f>
        <v>0</v>
      </c>
      <c r="AV102" s="129">
        <f>'SO 11 - Kabelová přípojka...'!J33</f>
        <v>0</v>
      </c>
      <c r="AW102" s="129">
        <f>'SO 11 - Kabelová přípojka...'!J34</f>
        <v>0</v>
      </c>
      <c r="AX102" s="129">
        <f>'SO 11 - Kabelová přípojka...'!J35</f>
        <v>0</v>
      </c>
      <c r="AY102" s="129">
        <f>'SO 11 - Kabelová přípojka...'!J36</f>
        <v>0</v>
      </c>
      <c r="AZ102" s="129">
        <f>'SO 11 - Kabelová přípojka...'!F33</f>
        <v>0</v>
      </c>
      <c r="BA102" s="129">
        <f>'SO 11 - Kabelová přípojka...'!F34</f>
        <v>0</v>
      </c>
      <c r="BB102" s="129">
        <f>'SO 11 - Kabelová přípojka...'!F35</f>
        <v>0</v>
      </c>
      <c r="BC102" s="129">
        <f>'SO 11 - Kabelová přípojka...'!F36</f>
        <v>0</v>
      </c>
      <c r="BD102" s="131">
        <f>'SO 11 - Kabelová přípojka...'!F37</f>
        <v>0</v>
      </c>
      <c r="BE102" s="7"/>
      <c r="BT102" s="132" t="s">
        <v>88</v>
      </c>
      <c r="BV102" s="132" t="s">
        <v>82</v>
      </c>
      <c r="BW102" s="132" t="s">
        <v>113</v>
      </c>
      <c r="BX102" s="132" t="s">
        <v>5</v>
      </c>
      <c r="CL102" s="132" t="s">
        <v>1</v>
      </c>
      <c r="CM102" s="132" t="s">
        <v>90</v>
      </c>
    </row>
    <row r="103" s="7" customFormat="1" ht="16.5" customHeight="1">
      <c r="A103" s="120" t="s">
        <v>84</v>
      </c>
      <c r="B103" s="121"/>
      <c r="C103" s="122"/>
      <c r="D103" s="123" t="s">
        <v>114</v>
      </c>
      <c r="E103" s="123"/>
      <c r="F103" s="123"/>
      <c r="G103" s="123"/>
      <c r="H103" s="123"/>
      <c r="I103" s="124"/>
      <c r="J103" s="123" t="s">
        <v>115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'VON - Vedlejší a ostatní ...'!J30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114</v>
      </c>
      <c r="AR103" s="127"/>
      <c r="AS103" s="143">
        <v>0</v>
      </c>
      <c r="AT103" s="144">
        <f>ROUND(SUM(AV103:AW103),2)</f>
        <v>0</v>
      </c>
      <c r="AU103" s="145">
        <f>'VON - Vedlejší a ostatní ...'!P121</f>
        <v>0</v>
      </c>
      <c r="AV103" s="144">
        <f>'VON - Vedlejší a ostatní ...'!J33</f>
        <v>0</v>
      </c>
      <c r="AW103" s="144">
        <f>'VON - Vedlejší a ostatní ...'!J34</f>
        <v>0</v>
      </c>
      <c r="AX103" s="144">
        <f>'VON - Vedlejší a ostatní ...'!J35</f>
        <v>0</v>
      </c>
      <c r="AY103" s="144">
        <f>'VON - Vedlejší a ostatní ...'!J36</f>
        <v>0</v>
      </c>
      <c r="AZ103" s="144">
        <f>'VON - Vedlejší a ostatní ...'!F33</f>
        <v>0</v>
      </c>
      <c r="BA103" s="144">
        <f>'VON - Vedlejší a ostatní ...'!F34</f>
        <v>0</v>
      </c>
      <c r="BB103" s="144">
        <f>'VON - Vedlejší a ostatní ...'!F35</f>
        <v>0</v>
      </c>
      <c r="BC103" s="144">
        <f>'VON - Vedlejší a ostatní ...'!F36</f>
        <v>0</v>
      </c>
      <c r="BD103" s="146">
        <f>'VON - Vedlejší a ostatní ...'!F37</f>
        <v>0</v>
      </c>
      <c r="BE103" s="7"/>
      <c r="BT103" s="132" t="s">
        <v>88</v>
      </c>
      <c r="BV103" s="132" t="s">
        <v>82</v>
      </c>
      <c r="BW103" s="132" t="s">
        <v>116</v>
      </c>
      <c r="BX103" s="132" t="s">
        <v>5</v>
      </c>
      <c r="CL103" s="132" t="s">
        <v>1</v>
      </c>
      <c r="CM103" s="132" t="s">
        <v>90</v>
      </c>
    </row>
    <row r="104" s="2" customFormat="1" ht="30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</sheetData>
  <sheetProtection sheet="1" formatColumns="0" formatRows="0" objects="1" scenarios="1" spinCount="100000" saltValue="e/f8emg6NUF86RB8BhapschWzz4jzvX4XleYsN25N8WcNJXC6J3jARBDTl3uZvbm8L/s7lfM9+Oyk1FfNXeolA==" hashValue="12WkgDjWN/tJVvUI38XOLZSkvfiCDb6g/4ZCp+9xTG9QsHFZaKaGdwjMcQF9BfcUh3FN9chZ6F5V+rBLgUamzQ==" algorithmName="SHA-512" password="CC35"/>
  <mergeCells count="7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PS 01 - Zařízení strojovny'!C2" display="/"/>
    <hyperlink ref="A96" location="'PS 02 - Zařízení vtoku'!C2" display="/"/>
    <hyperlink ref="A97" location="'PS 03 - Elektrotechnologi...'!C2" display="/"/>
    <hyperlink ref="A99" location="'SO 01.1 - Vtok'!C2" display="/"/>
    <hyperlink ref="A100" location="'SO 01.2 - Strojovna MVE'!C2" display="/"/>
    <hyperlink ref="A101" location="'SO 01.3 - Výtok'!C2" display="/"/>
    <hyperlink ref="A102" location="'SO 11 - Kabelová přípojka...'!C2" display="/"/>
    <hyperlink ref="A103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90</v>
      </c>
    </row>
    <row r="4" s="1" customFormat="1" ht="24.96" customHeight="1">
      <c r="B4" s="21"/>
      <c r="D4" s="149" t="s">
        <v>117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MVE Pořešín, DPS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119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11. 11. 2025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34</v>
      </c>
      <c r="F21" s="39"/>
      <c r="G21" s="39"/>
      <c r="H21" s="39"/>
      <c r="I21" s="151" t="s">
        <v>28</v>
      </c>
      <c r="J21" s="142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37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28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40</v>
      </c>
      <c r="E30" s="39"/>
      <c r="F30" s="39"/>
      <c r="G30" s="39"/>
      <c r="H30" s="39"/>
      <c r="I30" s="39"/>
      <c r="J30" s="161">
        <f>ROUND(J134,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42</v>
      </c>
      <c r="G32" s="39"/>
      <c r="H32" s="39"/>
      <c r="I32" s="162" t="s">
        <v>41</v>
      </c>
      <c r="J32" s="162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44</v>
      </c>
      <c r="E33" s="151" t="s">
        <v>45</v>
      </c>
      <c r="F33" s="164">
        <f>ROUND((SUM(BE134:BE197)),  2)</f>
        <v>0</v>
      </c>
      <c r="G33" s="39"/>
      <c r="H33" s="39"/>
      <c r="I33" s="165">
        <v>0.20999999999999999</v>
      </c>
      <c r="J33" s="164">
        <f>ROUND(((SUM(BE134:BE197))*I33),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46</v>
      </c>
      <c r="F34" s="164">
        <f>ROUND((SUM(BF134:BF197)),  2)</f>
        <v>0</v>
      </c>
      <c r="G34" s="39"/>
      <c r="H34" s="39"/>
      <c r="I34" s="165">
        <v>0.12</v>
      </c>
      <c r="J34" s="164">
        <f>ROUND(((SUM(BF134:BF197))*I34),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47</v>
      </c>
      <c r="F35" s="164">
        <f>ROUND((SUM(BG134:BG197)),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48</v>
      </c>
      <c r="F36" s="164">
        <f>ROUND((SUM(BH134:BH197)),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49</v>
      </c>
      <c r="F37" s="164">
        <f>ROUND((SUM(BI134:BI197)),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50</v>
      </c>
      <c r="E39" s="168"/>
      <c r="F39" s="168"/>
      <c r="G39" s="169" t="s">
        <v>51</v>
      </c>
      <c r="H39" s="170" t="s">
        <v>52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MVE Pořešín, DPS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PS 01 - Zařízení strojovny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11. 11. 2025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Vltavy, státní podnik</v>
      </c>
      <c r="G91" s="41"/>
      <c r="H91" s="41"/>
      <c r="I91" s="33" t="s">
        <v>32</v>
      </c>
      <c r="J91" s="37" t="str">
        <f>E21</f>
        <v>Mürabell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121</v>
      </c>
      <c r="D94" s="186"/>
      <c r="E94" s="186"/>
      <c r="F94" s="186"/>
      <c r="G94" s="186"/>
      <c r="H94" s="186"/>
      <c r="I94" s="186"/>
      <c r="J94" s="187" t="s">
        <v>122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123</v>
      </c>
      <c r="D96" s="41"/>
      <c r="E96" s="41"/>
      <c r="F96" s="41"/>
      <c r="G96" s="41"/>
      <c r="H96" s="41"/>
      <c r="I96" s="41"/>
      <c r="J96" s="111">
        <f>J134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s="9" customFormat="1" ht="24.96" customHeight="1">
      <c r="A97" s="9"/>
      <c r="B97" s="189"/>
      <c r="C97" s="190"/>
      <c r="D97" s="191" t="s">
        <v>119</v>
      </c>
      <c r="E97" s="192"/>
      <c r="F97" s="192"/>
      <c r="G97" s="192"/>
      <c r="H97" s="192"/>
      <c r="I97" s="192"/>
      <c r="J97" s="193">
        <f>J135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125</v>
      </c>
      <c r="E98" s="197"/>
      <c r="F98" s="197"/>
      <c r="G98" s="197"/>
      <c r="H98" s="197"/>
      <c r="I98" s="197"/>
      <c r="J98" s="198">
        <f>J136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95"/>
      <c r="C99" s="134"/>
      <c r="D99" s="196" t="s">
        <v>126</v>
      </c>
      <c r="E99" s="197"/>
      <c r="F99" s="197"/>
      <c r="G99" s="197"/>
      <c r="H99" s="197"/>
      <c r="I99" s="197"/>
      <c r="J99" s="198">
        <f>J137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95"/>
      <c r="C100" s="134"/>
      <c r="D100" s="196" t="s">
        <v>127</v>
      </c>
      <c r="E100" s="197"/>
      <c r="F100" s="197"/>
      <c r="G100" s="197"/>
      <c r="H100" s="197"/>
      <c r="I100" s="197"/>
      <c r="J100" s="198">
        <f>J142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5"/>
      <c r="C101" s="134"/>
      <c r="D101" s="196" t="s">
        <v>128</v>
      </c>
      <c r="E101" s="197"/>
      <c r="F101" s="197"/>
      <c r="G101" s="197"/>
      <c r="H101" s="197"/>
      <c r="I101" s="197"/>
      <c r="J101" s="198">
        <f>J149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5"/>
      <c r="C102" s="134"/>
      <c r="D102" s="196" t="s">
        <v>129</v>
      </c>
      <c r="E102" s="197"/>
      <c r="F102" s="197"/>
      <c r="G102" s="197"/>
      <c r="H102" s="197"/>
      <c r="I102" s="197"/>
      <c r="J102" s="198">
        <f>J152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5"/>
      <c r="C103" s="134"/>
      <c r="D103" s="196" t="s">
        <v>130</v>
      </c>
      <c r="E103" s="197"/>
      <c r="F103" s="197"/>
      <c r="G103" s="197"/>
      <c r="H103" s="197"/>
      <c r="I103" s="197"/>
      <c r="J103" s="198">
        <f>J154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95"/>
      <c r="C104" s="134"/>
      <c r="D104" s="196" t="s">
        <v>131</v>
      </c>
      <c r="E104" s="197"/>
      <c r="F104" s="197"/>
      <c r="G104" s="197"/>
      <c r="H104" s="197"/>
      <c r="I104" s="197"/>
      <c r="J104" s="198">
        <f>J157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132</v>
      </c>
      <c r="E105" s="197"/>
      <c r="F105" s="197"/>
      <c r="G105" s="197"/>
      <c r="H105" s="197"/>
      <c r="I105" s="197"/>
      <c r="J105" s="198">
        <f>J160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95"/>
      <c r="C106" s="134"/>
      <c r="D106" s="196" t="s">
        <v>133</v>
      </c>
      <c r="E106" s="197"/>
      <c r="F106" s="197"/>
      <c r="G106" s="197"/>
      <c r="H106" s="197"/>
      <c r="I106" s="197"/>
      <c r="J106" s="198">
        <f>J161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95"/>
      <c r="C107" s="134"/>
      <c r="D107" s="196" t="s">
        <v>134</v>
      </c>
      <c r="E107" s="197"/>
      <c r="F107" s="197"/>
      <c r="G107" s="197"/>
      <c r="H107" s="197"/>
      <c r="I107" s="197"/>
      <c r="J107" s="198">
        <f>J166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95"/>
      <c r="C108" s="134"/>
      <c r="D108" s="196" t="s">
        <v>135</v>
      </c>
      <c r="E108" s="197"/>
      <c r="F108" s="197"/>
      <c r="G108" s="197"/>
      <c r="H108" s="197"/>
      <c r="I108" s="197"/>
      <c r="J108" s="198">
        <f>J177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95"/>
      <c r="C109" s="134"/>
      <c r="D109" s="196" t="s">
        <v>136</v>
      </c>
      <c r="E109" s="197"/>
      <c r="F109" s="197"/>
      <c r="G109" s="197"/>
      <c r="H109" s="197"/>
      <c r="I109" s="197"/>
      <c r="J109" s="198">
        <f>J180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4.88" customHeight="1">
      <c r="A110" s="10"/>
      <c r="B110" s="195"/>
      <c r="C110" s="134"/>
      <c r="D110" s="196" t="s">
        <v>137</v>
      </c>
      <c r="E110" s="197"/>
      <c r="F110" s="197"/>
      <c r="G110" s="197"/>
      <c r="H110" s="197"/>
      <c r="I110" s="197"/>
      <c r="J110" s="198">
        <f>J182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4.88" customHeight="1">
      <c r="A111" s="10"/>
      <c r="B111" s="195"/>
      <c r="C111" s="134"/>
      <c r="D111" s="196" t="s">
        <v>138</v>
      </c>
      <c r="E111" s="197"/>
      <c r="F111" s="197"/>
      <c r="G111" s="197"/>
      <c r="H111" s="197"/>
      <c r="I111" s="197"/>
      <c r="J111" s="198">
        <f>J185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4.88" customHeight="1">
      <c r="A112" s="10"/>
      <c r="B112" s="195"/>
      <c r="C112" s="134"/>
      <c r="D112" s="196" t="s">
        <v>139</v>
      </c>
      <c r="E112" s="197"/>
      <c r="F112" s="197"/>
      <c r="G112" s="197"/>
      <c r="H112" s="197"/>
      <c r="I112" s="197"/>
      <c r="J112" s="198">
        <f>J188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95"/>
      <c r="C113" s="134"/>
      <c r="D113" s="196" t="s">
        <v>140</v>
      </c>
      <c r="E113" s="197"/>
      <c r="F113" s="197"/>
      <c r="G113" s="197"/>
      <c r="H113" s="197"/>
      <c r="I113" s="197"/>
      <c r="J113" s="198">
        <f>J191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4.88" customHeight="1">
      <c r="A114" s="10"/>
      <c r="B114" s="195"/>
      <c r="C114" s="134"/>
      <c r="D114" s="196" t="s">
        <v>141</v>
      </c>
      <c r="E114" s="197"/>
      <c r="F114" s="197"/>
      <c r="G114" s="197"/>
      <c r="H114" s="197"/>
      <c r="I114" s="197"/>
      <c r="J114" s="198">
        <f>J193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142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84" t="str">
        <f>E7</f>
        <v>MVE Pořešín, DPS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118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E9</f>
        <v>PS 01 - Zařízení strojovny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20</v>
      </c>
      <c r="D128" s="41"/>
      <c r="E128" s="41"/>
      <c r="F128" s="28" t="str">
        <f>F12</f>
        <v xml:space="preserve"> </v>
      </c>
      <c r="G128" s="41"/>
      <c r="H128" s="41"/>
      <c r="I128" s="33" t="s">
        <v>22</v>
      </c>
      <c r="J128" s="80" t="str">
        <f>IF(J12="","",J12)</f>
        <v>11. 11. 2025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24</v>
      </c>
      <c r="D130" s="41"/>
      <c r="E130" s="41"/>
      <c r="F130" s="28" t="str">
        <f>E15</f>
        <v>Povodí Vltavy, státní podnik</v>
      </c>
      <c r="G130" s="41"/>
      <c r="H130" s="41"/>
      <c r="I130" s="33" t="s">
        <v>32</v>
      </c>
      <c r="J130" s="37" t="str">
        <f>E21</f>
        <v>Mürabell s.r.o.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30</v>
      </c>
      <c r="D131" s="41"/>
      <c r="E131" s="41"/>
      <c r="F131" s="28" t="str">
        <f>IF(E18="","",E18)</f>
        <v>Vyplň údaj</v>
      </c>
      <c r="G131" s="41"/>
      <c r="H131" s="41"/>
      <c r="I131" s="33" t="s">
        <v>37</v>
      </c>
      <c r="J131" s="37" t="str">
        <f>E24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200"/>
      <c r="B133" s="201"/>
      <c r="C133" s="202" t="s">
        <v>143</v>
      </c>
      <c r="D133" s="203" t="s">
        <v>65</v>
      </c>
      <c r="E133" s="203" t="s">
        <v>61</v>
      </c>
      <c r="F133" s="203" t="s">
        <v>62</v>
      </c>
      <c r="G133" s="203" t="s">
        <v>144</v>
      </c>
      <c r="H133" s="203" t="s">
        <v>145</v>
      </c>
      <c r="I133" s="203" t="s">
        <v>146</v>
      </c>
      <c r="J133" s="203" t="s">
        <v>122</v>
      </c>
      <c r="K133" s="204" t="s">
        <v>147</v>
      </c>
      <c r="L133" s="205"/>
      <c r="M133" s="101" t="s">
        <v>1</v>
      </c>
      <c r="N133" s="102" t="s">
        <v>44</v>
      </c>
      <c r="O133" s="102" t="s">
        <v>148</v>
      </c>
      <c r="P133" s="102" t="s">
        <v>149</v>
      </c>
      <c r="Q133" s="102" t="s">
        <v>150</v>
      </c>
      <c r="R133" s="102" t="s">
        <v>151</v>
      </c>
      <c r="S133" s="102" t="s">
        <v>152</v>
      </c>
      <c r="T133" s="103" t="s">
        <v>153</v>
      </c>
      <c r="U133" s="200"/>
      <c r="V133" s="200"/>
      <c r="W133" s="200"/>
      <c r="X133" s="200"/>
      <c r="Y133" s="200"/>
      <c r="Z133" s="200"/>
      <c r="AA133" s="200"/>
      <c r="AB133" s="200"/>
      <c r="AC133" s="200"/>
      <c r="AD133" s="200"/>
      <c r="AE133" s="200"/>
    </row>
    <row r="134" s="2" customFormat="1" ht="22.8" customHeight="1">
      <c r="A134" s="39"/>
      <c r="B134" s="40"/>
      <c r="C134" s="108" t="s">
        <v>154</v>
      </c>
      <c r="D134" s="41"/>
      <c r="E134" s="41"/>
      <c r="F134" s="41"/>
      <c r="G134" s="41"/>
      <c r="H134" s="41"/>
      <c r="I134" s="41"/>
      <c r="J134" s="206">
        <f>BK134</f>
        <v>0</v>
      </c>
      <c r="K134" s="41"/>
      <c r="L134" s="45"/>
      <c r="M134" s="104"/>
      <c r="N134" s="207"/>
      <c r="O134" s="105"/>
      <c r="P134" s="208">
        <f>P135</f>
        <v>0</v>
      </c>
      <c r="Q134" s="105"/>
      <c r="R134" s="208">
        <f>R135</f>
        <v>0</v>
      </c>
      <c r="S134" s="105"/>
      <c r="T134" s="209">
        <f>T135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79</v>
      </c>
      <c r="AU134" s="18" t="s">
        <v>124</v>
      </c>
      <c r="BK134" s="210">
        <f>BK135</f>
        <v>0</v>
      </c>
    </row>
    <row r="135" s="12" customFormat="1" ht="25.92" customHeight="1">
      <c r="A135" s="12"/>
      <c r="B135" s="211"/>
      <c r="C135" s="212"/>
      <c r="D135" s="213" t="s">
        <v>79</v>
      </c>
      <c r="E135" s="214" t="s">
        <v>85</v>
      </c>
      <c r="F135" s="214" t="s">
        <v>86</v>
      </c>
      <c r="G135" s="212"/>
      <c r="H135" s="212"/>
      <c r="I135" s="215"/>
      <c r="J135" s="216">
        <f>BK135</f>
        <v>0</v>
      </c>
      <c r="K135" s="212"/>
      <c r="L135" s="217"/>
      <c r="M135" s="218"/>
      <c r="N135" s="219"/>
      <c r="O135" s="219"/>
      <c r="P135" s="220">
        <f>P136+P160</f>
        <v>0</v>
      </c>
      <c r="Q135" s="219"/>
      <c r="R135" s="220">
        <f>R136+R160</f>
        <v>0</v>
      </c>
      <c r="S135" s="219"/>
      <c r="T135" s="221">
        <f>T136+T160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2" t="s">
        <v>155</v>
      </c>
      <c r="AT135" s="223" t="s">
        <v>79</v>
      </c>
      <c r="AU135" s="223" t="s">
        <v>80</v>
      </c>
      <c r="AY135" s="222" t="s">
        <v>156</v>
      </c>
      <c r="BK135" s="224">
        <f>BK136+BK160</f>
        <v>0</v>
      </c>
    </row>
    <row r="136" s="12" customFormat="1" ht="22.8" customHeight="1">
      <c r="A136" s="12"/>
      <c r="B136" s="211"/>
      <c r="C136" s="212"/>
      <c r="D136" s="213" t="s">
        <v>79</v>
      </c>
      <c r="E136" s="225" t="s">
        <v>88</v>
      </c>
      <c r="F136" s="225" t="s">
        <v>157</v>
      </c>
      <c r="G136" s="212"/>
      <c r="H136" s="212"/>
      <c r="I136" s="215"/>
      <c r="J136" s="226">
        <f>BK136</f>
        <v>0</v>
      </c>
      <c r="K136" s="212"/>
      <c r="L136" s="217"/>
      <c r="M136" s="218"/>
      <c r="N136" s="219"/>
      <c r="O136" s="219"/>
      <c r="P136" s="220">
        <f>P137+P142+P149+P152+P154+P157</f>
        <v>0</v>
      </c>
      <c r="Q136" s="219"/>
      <c r="R136" s="220">
        <f>R137+R142+R149+R152+R154+R157</f>
        <v>0</v>
      </c>
      <c r="S136" s="219"/>
      <c r="T136" s="221">
        <f>T137+T142+T149+T152+T154+T157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88</v>
      </c>
      <c r="AT136" s="223" t="s">
        <v>79</v>
      </c>
      <c r="AU136" s="223" t="s">
        <v>88</v>
      </c>
      <c r="AY136" s="222" t="s">
        <v>156</v>
      </c>
      <c r="BK136" s="224">
        <f>BK137+BK142+BK149+BK152+BK154+BK157</f>
        <v>0</v>
      </c>
    </row>
    <row r="137" s="12" customFormat="1" ht="20.88" customHeight="1">
      <c r="A137" s="12"/>
      <c r="B137" s="211"/>
      <c r="C137" s="212"/>
      <c r="D137" s="213" t="s">
        <v>79</v>
      </c>
      <c r="E137" s="225" t="s">
        <v>158</v>
      </c>
      <c r="F137" s="225" t="s">
        <v>159</v>
      </c>
      <c r="G137" s="212"/>
      <c r="H137" s="212"/>
      <c r="I137" s="215"/>
      <c r="J137" s="226">
        <f>BK137</f>
        <v>0</v>
      </c>
      <c r="K137" s="212"/>
      <c r="L137" s="217"/>
      <c r="M137" s="218"/>
      <c r="N137" s="219"/>
      <c r="O137" s="219"/>
      <c r="P137" s="220">
        <f>SUM(P138:P141)</f>
        <v>0</v>
      </c>
      <c r="Q137" s="219"/>
      <c r="R137" s="220">
        <f>SUM(R138:R141)</f>
        <v>0</v>
      </c>
      <c r="S137" s="219"/>
      <c r="T137" s="221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2" t="s">
        <v>88</v>
      </c>
      <c r="AT137" s="223" t="s">
        <v>79</v>
      </c>
      <c r="AU137" s="223" t="s">
        <v>90</v>
      </c>
      <c r="AY137" s="222" t="s">
        <v>156</v>
      </c>
      <c r="BK137" s="224">
        <f>SUM(BK138:BK141)</f>
        <v>0</v>
      </c>
    </row>
    <row r="138" s="2" customFormat="1" ht="16.5" customHeight="1">
      <c r="A138" s="39"/>
      <c r="B138" s="40"/>
      <c r="C138" s="227" t="s">
        <v>88</v>
      </c>
      <c r="D138" s="227" t="s">
        <v>160</v>
      </c>
      <c r="E138" s="228" t="s">
        <v>161</v>
      </c>
      <c r="F138" s="229" t="s">
        <v>162</v>
      </c>
      <c r="G138" s="230" t="s">
        <v>163</v>
      </c>
      <c r="H138" s="231">
        <v>1</v>
      </c>
      <c r="I138" s="232"/>
      <c r="J138" s="233">
        <f>ROUND(I138*H138,2)</f>
        <v>0</v>
      </c>
      <c r="K138" s="229" t="s">
        <v>1</v>
      </c>
      <c r="L138" s="45"/>
      <c r="M138" s="234" t="s">
        <v>1</v>
      </c>
      <c r="N138" s="235" t="s">
        <v>45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88</v>
      </c>
      <c r="AT138" s="238" t="s">
        <v>160</v>
      </c>
      <c r="AU138" s="238" t="s">
        <v>164</v>
      </c>
      <c r="AY138" s="18" t="s">
        <v>156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88</v>
      </c>
      <c r="BK138" s="239">
        <f>ROUND(I138*H138,2)</f>
        <v>0</v>
      </c>
      <c r="BL138" s="18" t="s">
        <v>88</v>
      </c>
      <c r="BM138" s="238" t="s">
        <v>165</v>
      </c>
    </row>
    <row r="139" s="2" customFormat="1" ht="24.15" customHeight="1">
      <c r="A139" s="39"/>
      <c r="B139" s="40"/>
      <c r="C139" s="227" t="s">
        <v>90</v>
      </c>
      <c r="D139" s="227" t="s">
        <v>160</v>
      </c>
      <c r="E139" s="228" t="s">
        <v>166</v>
      </c>
      <c r="F139" s="229" t="s">
        <v>167</v>
      </c>
      <c r="G139" s="230" t="s">
        <v>163</v>
      </c>
      <c r="H139" s="231">
        <v>1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45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88</v>
      </c>
      <c r="AT139" s="238" t="s">
        <v>160</v>
      </c>
      <c r="AU139" s="238" t="s">
        <v>164</v>
      </c>
      <c r="AY139" s="18" t="s">
        <v>156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88</v>
      </c>
      <c r="BK139" s="239">
        <f>ROUND(I139*H139,2)</f>
        <v>0</v>
      </c>
      <c r="BL139" s="18" t="s">
        <v>88</v>
      </c>
      <c r="BM139" s="238" t="s">
        <v>168</v>
      </c>
    </row>
    <row r="140" s="2" customFormat="1" ht="21.75" customHeight="1">
      <c r="A140" s="39"/>
      <c r="B140" s="40"/>
      <c r="C140" s="227" t="s">
        <v>164</v>
      </c>
      <c r="D140" s="227" t="s">
        <v>160</v>
      </c>
      <c r="E140" s="228" t="s">
        <v>169</v>
      </c>
      <c r="F140" s="229" t="s">
        <v>170</v>
      </c>
      <c r="G140" s="230" t="s">
        <v>163</v>
      </c>
      <c r="H140" s="231">
        <v>1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45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88</v>
      </c>
      <c r="AT140" s="238" t="s">
        <v>160</v>
      </c>
      <c r="AU140" s="238" t="s">
        <v>164</v>
      </c>
      <c r="AY140" s="18" t="s">
        <v>156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88</v>
      </c>
      <c r="BK140" s="239">
        <f>ROUND(I140*H140,2)</f>
        <v>0</v>
      </c>
      <c r="BL140" s="18" t="s">
        <v>88</v>
      </c>
      <c r="BM140" s="238" t="s">
        <v>171</v>
      </c>
    </row>
    <row r="141" s="2" customFormat="1" ht="24.15" customHeight="1">
      <c r="A141" s="39"/>
      <c r="B141" s="40"/>
      <c r="C141" s="227" t="s">
        <v>172</v>
      </c>
      <c r="D141" s="227" t="s">
        <v>160</v>
      </c>
      <c r="E141" s="228" t="s">
        <v>173</v>
      </c>
      <c r="F141" s="229" t="s">
        <v>174</v>
      </c>
      <c r="G141" s="230" t="s">
        <v>163</v>
      </c>
      <c r="H141" s="231">
        <v>1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45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88</v>
      </c>
      <c r="AT141" s="238" t="s">
        <v>160</v>
      </c>
      <c r="AU141" s="238" t="s">
        <v>164</v>
      </c>
      <c r="AY141" s="18" t="s">
        <v>156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88</v>
      </c>
      <c r="BK141" s="239">
        <f>ROUND(I141*H141,2)</f>
        <v>0</v>
      </c>
      <c r="BL141" s="18" t="s">
        <v>88</v>
      </c>
      <c r="BM141" s="238" t="s">
        <v>175</v>
      </c>
    </row>
    <row r="142" s="12" customFormat="1" ht="20.88" customHeight="1">
      <c r="A142" s="12"/>
      <c r="B142" s="211"/>
      <c r="C142" s="212"/>
      <c r="D142" s="213" t="s">
        <v>79</v>
      </c>
      <c r="E142" s="225" t="s">
        <v>176</v>
      </c>
      <c r="F142" s="225" t="s">
        <v>177</v>
      </c>
      <c r="G142" s="212"/>
      <c r="H142" s="212"/>
      <c r="I142" s="215"/>
      <c r="J142" s="226">
        <f>BK142</f>
        <v>0</v>
      </c>
      <c r="K142" s="212"/>
      <c r="L142" s="217"/>
      <c r="M142" s="218"/>
      <c r="N142" s="219"/>
      <c r="O142" s="219"/>
      <c r="P142" s="220">
        <f>SUM(P143:P148)</f>
        <v>0</v>
      </c>
      <c r="Q142" s="219"/>
      <c r="R142" s="220">
        <f>SUM(R143:R148)</f>
        <v>0</v>
      </c>
      <c r="S142" s="219"/>
      <c r="T142" s="221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2" t="s">
        <v>88</v>
      </c>
      <c r="AT142" s="223" t="s">
        <v>79</v>
      </c>
      <c r="AU142" s="223" t="s">
        <v>90</v>
      </c>
      <c r="AY142" s="222" t="s">
        <v>156</v>
      </c>
      <c r="BK142" s="224">
        <f>SUM(BK143:BK148)</f>
        <v>0</v>
      </c>
    </row>
    <row r="143" s="2" customFormat="1" ht="21.75" customHeight="1">
      <c r="A143" s="39"/>
      <c r="B143" s="40"/>
      <c r="C143" s="227" t="s">
        <v>155</v>
      </c>
      <c r="D143" s="227" t="s">
        <v>160</v>
      </c>
      <c r="E143" s="228" t="s">
        <v>178</v>
      </c>
      <c r="F143" s="229" t="s">
        <v>179</v>
      </c>
      <c r="G143" s="230" t="s">
        <v>163</v>
      </c>
      <c r="H143" s="231">
        <v>1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45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88</v>
      </c>
      <c r="AT143" s="238" t="s">
        <v>160</v>
      </c>
      <c r="AU143" s="238" t="s">
        <v>164</v>
      </c>
      <c r="AY143" s="18" t="s">
        <v>156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88</v>
      </c>
      <c r="BK143" s="239">
        <f>ROUND(I143*H143,2)</f>
        <v>0</v>
      </c>
      <c r="BL143" s="18" t="s">
        <v>88</v>
      </c>
      <c r="BM143" s="238" t="s">
        <v>180</v>
      </c>
    </row>
    <row r="144" s="2" customFormat="1" ht="16.5" customHeight="1">
      <c r="A144" s="39"/>
      <c r="B144" s="40"/>
      <c r="C144" s="227" t="s">
        <v>181</v>
      </c>
      <c r="D144" s="227" t="s">
        <v>160</v>
      </c>
      <c r="E144" s="228" t="s">
        <v>182</v>
      </c>
      <c r="F144" s="229" t="s">
        <v>183</v>
      </c>
      <c r="G144" s="230" t="s">
        <v>163</v>
      </c>
      <c r="H144" s="231">
        <v>1</v>
      </c>
      <c r="I144" s="232"/>
      <c r="J144" s="233">
        <f>ROUND(I144*H144,2)</f>
        <v>0</v>
      </c>
      <c r="K144" s="229" t="s">
        <v>1</v>
      </c>
      <c r="L144" s="45"/>
      <c r="M144" s="234" t="s">
        <v>1</v>
      </c>
      <c r="N144" s="235" t="s">
        <v>45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88</v>
      </c>
      <c r="AT144" s="238" t="s">
        <v>160</v>
      </c>
      <c r="AU144" s="238" t="s">
        <v>164</v>
      </c>
      <c r="AY144" s="18" t="s">
        <v>156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88</v>
      </c>
      <c r="BK144" s="239">
        <f>ROUND(I144*H144,2)</f>
        <v>0</v>
      </c>
      <c r="BL144" s="18" t="s">
        <v>88</v>
      </c>
      <c r="BM144" s="238" t="s">
        <v>184</v>
      </c>
    </row>
    <row r="145" s="2" customFormat="1" ht="21.75" customHeight="1">
      <c r="A145" s="39"/>
      <c r="B145" s="40"/>
      <c r="C145" s="227" t="s">
        <v>185</v>
      </c>
      <c r="D145" s="227" t="s">
        <v>160</v>
      </c>
      <c r="E145" s="228" t="s">
        <v>186</v>
      </c>
      <c r="F145" s="229" t="s">
        <v>187</v>
      </c>
      <c r="G145" s="230" t="s">
        <v>163</v>
      </c>
      <c r="H145" s="231">
        <v>1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45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88</v>
      </c>
      <c r="AT145" s="238" t="s">
        <v>160</v>
      </c>
      <c r="AU145" s="238" t="s">
        <v>164</v>
      </c>
      <c r="AY145" s="18" t="s">
        <v>156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88</v>
      </c>
      <c r="BK145" s="239">
        <f>ROUND(I145*H145,2)</f>
        <v>0</v>
      </c>
      <c r="BL145" s="18" t="s">
        <v>88</v>
      </c>
      <c r="BM145" s="238" t="s">
        <v>188</v>
      </c>
    </row>
    <row r="146" s="2" customFormat="1" ht="16.5" customHeight="1">
      <c r="A146" s="39"/>
      <c r="B146" s="40"/>
      <c r="C146" s="227" t="s">
        <v>189</v>
      </c>
      <c r="D146" s="227" t="s">
        <v>160</v>
      </c>
      <c r="E146" s="228" t="s">
        <v>190</v>
      </c>
      <c r="F146" s="229" t="s">
        <v>191</v>
      </c>
      <c r="G146" s="230" t="s">
        <v>163</v>
      </c>
      <c r="H146" s="231">
        <v>1</v>
      </c>
      <c r="I146" s="232"/>
      <c r="J146" s="233">
        <f>ROUND(I146*H146,2)</f>
        <v>0</v>
      </c>
      <c r="K146" s="229" t="s">
        <v>1</v>
      </c>
      <c r="L146" s="45"/>
      <c r="M146" s="234" t="s">
        <v>1</v>
      </c>
      <c r="N146" s="235" t="s">
        <v>45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88</v>
      </c>
      <c r="AT146" s="238" t="s">
        <v>160</v>
      </c>
      <c r="AU146" s="238" t="s">
        <v>164</v>
      </c>
      <c r="AY146" s="18" t="s">
        <v>156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88</v>
      </c>
      <c r="BK146" s="239">
        <f>ROUND(I146*H146,2)</f>
        <v>0</v>
      </c>
      <c r="BL146" s="18" t="s">
        <v>88</v>
      </c>
      <c r="BM146" s="238" t="s">
        <v>192</v>
      </c>
    </row>
    <row r="147" s="2" customFormat="1" ht="24.15" customHeight="1">
      <c r="A147" s="39"/>
      <c r="B147" s="40"/>
      <c r="C147" s="227" t="s">
        <v>193</v>
      </c>
      <c r="D147" s="227" t="s">
        <v>160</v>
      </c>
      <c r="E147" s="228" t="s">
        <v>194</v>
      </c>
      <c r="F147" s="229" t="s">
        <v>195</v>
      </c>
      <c r="G147" s="230" t="s">
        <v>163</v>
      </c>
      <c r="H147" s="231">
        <v>1</v>
      </c>
      <c r="I147" s="232"/>
      <c r="J147" s="233">
        <f>ROUND(I147*H147,2)</f>
        <v>0</v>
      </c>
      <c r="K147" s="229" t="s">
        <v>1</v>
      </c>
      <c r="L147" s="45"/>
      <c r="M147" s="234" t="s">
        <v>1</v>
      </c>
      <c r="N147" s="235" t="s">
        <v>45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88</v>
      </c>
      <c r="AT147" s="238" t="s">
        <v>160</v>
      </c>
      <c r="AU147" s="238" t="s">
        <v>164</v>
      </c>
      <c r="AY147" s="18" t="s">
        <v>156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88</v>
      </c>
      <c r="BK147" s="239">
        <f>ROUND(I147*H147,2)</f>
        <v>0</v>
      </c>
      <c r="BL147" s="18" t="s">
        <v>88</v>
      </c>
      <c r="BM147" s="238" t="s">
        <v>196</v>
      </c>
    </row>
    <row r="148" s="2" customFormat="1" ht="24.15" customHeight="1">
      <c r="A148" s="39"/>
      <c r="B148" s="40"/>
      <c r="C148" s="227" t="s">
        <v>197</v>
      </c>
      <c r="D148" s="227" t="s">
        <v>160</v>
      </c>
      <c r="E148" s="228" t="s">
        <v>198</v>
      </c>
      <c r="F148" s="229" t="s">
        <v>199</v>
      </c>
      <c r="G148" s="230" t="s">
        <v>163</v>
      </c>
      <c r="H148" s="231">
        <v>1</v>
      </c>
      <c r="I148" s="232"/>
      <c r="J148" s="233">
        <f>ROUND(I148*H148,2)</f>
        <v>0</v>
      </c>
      <c r="K148" s="229" t="s">
        <v>1</v>
      </c>
      <c r="L148" s="45"/>
      <c r="M148" s="234" t="s">
        <v>1</v>
      </c>
      <c r="N148" s="235" t="s">
        <v>45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88</v>
      </c>
      <c r="AT148" s="238" t="s">
        <v>160</v>
      </c>
      <c r="AU148" s="238" t="s">
        <v>164</v>
      </c>
      <c r="AY148" s="18" t="s">
        <v>156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88</v>
      </c>
      <c r="BK148" s="239">
        <f>ROUND(I148*H148,2)</f>
        <v>0</v>
      </c>
      <c r="BL148" s="18" t="s">
        <v>88</v>
      </c>
      <c r="BM148" s="238" t="s">
        <v>200</v>
      </c>
    </row>
    <row r="149" s="12" customFormat="1" ht="20.88" customHeight="1">
      <c r="A149" s="12"/>
      <c r="B149" s="211"/>
      <c r="C149" s="212"/>
      <c r="D149" s="213" t="s">
        <v>79</v>
      </c>
      <c r="E149" s="225" t="s">
        <v>201</v>
      </c>
      <c r="F149" s="225" t="s">
        <v>202</v>
      </c>
      <c r="G149" s="212"/>
      <c r="H149" s="212"/>
      <c r="I149" s="215"/>
      <c r="J149" s="226">
        <f>BK149</f>
        <v>0</v>
      </c>
      <c r="K149" s="212"/>
      <c r="L149" s="217"/>
      <c r="M149" s="218"/>
      <c r="N149" s="219"/>
      <c r="O149" s="219"/>
      <c r="P149" s="220">
        <f>SUM(P150:P151)</f>
        <v>0</v>
      </c>
      <c r="Q149" s="219"/>
      <c r="R149" s="220">
        <f>SUM(R150:R151)</f>
        <v>0</v>
      </c>
      <c r="S149" s="219"/>
      <c r="T149" s="221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2" t="s">
        <v>88</v>
      </c>
      <c r="AT149" s="223" t="s">
        <v>79</v>
      </c>
      <c r="AU149" s="223" t="s">
        <v>90</v>
      </c>
      <c r="AY149" s="222" t="s">
        <v>156</v>
      </c>
      <c r="BK149" s="224">
        <f>SUM(BK150:BK151)</f>
        <v>0</v>
      </c>
    </row>
    <row r="150" s="2" customFormat="1" ht="16.5" customHeight="1">
      <c r="A150" s="39"/>
      <c r="B150" s="40"/>
      <c r="C150" s="227" t="s">
        <v>203</v>
      </c>
      <c r="D150" s="227" t="s">
        <v>160</v>
      </c>
      <c r="E150" s="228" t="s">
        <v>204</v>
      </c>
      <c r="F150" s="229" t="s">
        <v>205</v>
      </c>
      <c r="G150" s="230" t="s">
        <v>163</v>
      </c>
      <c r="H150" s="231">
        <v>1</v>
      </c>
      <c r="I150" s="232"/>
      <c r="J150" s="233">
        <f>ROUND(I150*H150,2)</f>
        <v>0</v>
      </c>
      <c r="K150" s="229" t="s">
        <v>1</v>
      </c>
      <c r="L150" s="45"/>
      <c r="M150" s="234" t="s">
        <v>1</v>
      </c>
      <c r="N150" s="235" t="s">
        <v>45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88</v>
      </c>
      <c r="AT150" s="238" t="s">
        <v>160</v>
      </c>
      <c r="AU150" s="238" t="s">
        <v>164</v>
      </c>
      <c r="AY150" s="18" t="s">
        <v>156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88</v>
      </c>
      <c r="BK150" s="239">
        <f>ROUND(I150*H150,2)</f>
        <v>0</v>
      </c>
      <c r="BL150" s="18" t="s">
        <v>88</v>
      </c>
      <c r="BM150" s="238" t="s">
        <v>206</v>
      </c>
    </row>
    <row r="151" s="2" customFormat="1" ht="21.75" customHeight="1">
      <c r="A151" s="39"/>
      <c r="B151" s="40"/>
      <c r="C151" s="227" t="s">
        <v>8</v>
      </c>
      <c r="D151" s="227" t="s">
        <v>160</v>
      </c>
      <c r="E151" s="228" t="s">
        <v>207</v>
      </c>
      <c r="F151" s="229" t="s">
        <v>208</v>
      </c>
      <c r="G151" s="230" t="s">
        <v>163</v>
      </c>
      <c r="H151" s="231">
        <v>1</v>
      </c>
      <c r="I151" s="232"/>
      <c r="J151" s="233">
        <f>ROUND(I151*H151,2)</f>
        <v>0</v>
      </c>
      <c r="K151" s="229" t="s">
        <v>1</v>
      </c>
      <c r="L151" s="45"/>
      <c r="M151" s="234" t="s">
        <v>1</v>
      </c>
      <c r="N151" s="235" t="s">
        <v>45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88</v>
      </c>
      <c r="AT151" s="238" t="s">
        <v>160</v>
      </c>
      <c r="AU151" s="238" t="s">
        <v>164</v>
      </c>
      <c r="AY151" s="18" t="s">
        <v>156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88</v>
      </c>
      <c r="BK151" s="239">
        <f>ROUND(I151*H151,2)</f>
        <v>0</v>
      </c>
      <c r="BL151" s="18" t="s">
        <v>88</v>
      </c>
      <c r="BM151" s="238" t="s">
        <v>209</v>
      </c>
    </row>
    <row r="152" s="12" customFormat="1" ht="20.88" customHeight="1">
      <c r="A152" s="12"/>
      <c r="B152" s="211"/>
      <c r="C152" s="212"/>
      <c r="D152" s="213" t="s">
        <v>79</v>
      </c>
      <c r="E152" s="225" t="s">
        <v>210</v>
      </c>
      <c r="F152" s="225" t="s">
        <v>211</v>
      </c>
      <c r="G152" s="212"/>
      <c r="H152" s="212"/>
      <c r="I152" s="215"/>
      <c r="J152" s="226">
        <f>BK152</f>
        <v>0</v>
      </c>
      <c r="K152" s="212"/>
      <c r="L152" s="217"/>
      <c r="M152" s="218"/>
      <c r="N152" s="219"/>
      <c r="O152" s="219"/>
      <c r="P152" s="220">
        <f>P153</f>
        <v>0</v>
      </c>
      <c r="Q152" s="219"/>
      <c r="R152" s="220">
        <f>R153</f>
        <v>0</v>
      </c>
      <c r="S152" s="219"/>
      <c r="T152" s="221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2" t="s">
        <v>88</v>
      </c>
      <c r="AT152" s="223" t="s">
        <v>79</v>
      </c>
      <c r="AU152" s="223" t="s">
        <v>90</v>
      </c>
      <c r="AY152" s="222" t="s">
        <v>156</v>
      </c>
      <c r="BK152" s="224">
        <f>BK153</f>
        <v>0</v>
      </c>
    </row>
    <row r="153" s="2" customFormat="1" ht="21.75" customHeight="1">
      <c r="A153" s="39"/>
      <c r="B153" s="40"/>
      <c r="C153" s="227" t="s">
        <v>212</v>
      </c>
      <c r="D153" s="227" t="s">
        <v>160</v>
      </c>
      <c r="E153" s="228" t="s">
        <v>213</v>
      </c>
      <c r="F153" s="229" t="s">
        <v>214</v>
      </c>
      <c r="G153" s="230" t="s">
        <v>215</v>
      </c>
      <c r="H153" s="231">
        <v>125</v>
      </c>
      <c r="I153" s="232"/>
      <c r="J153" s="233">
        <f>ROUND(I153*H153,2)</f>
        <v>0</v>
      </c>
      <c r="K153" s="229" t="s">
        <v>1</v>
      </c>
      <c r="L153" s="45"/>
      <c r="M153" s="234" t="s">
        <v>1</v>
      </c>
      <c r="N153" s="235" t="s">
        <v>45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88</v>
      </c>
      <c r="AT153" s="238" t="s">
        <v>160</v>
      </c>
      <c r="AU153" s="238" t="s">
        <v>164</v>
      </c>
      <c r="AY153" s="18" t="s">
        <v>156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88</v>
      </c>
      <c r="BK153" s="239">
        <f>ROUND(I153*H153,2)</f>
        <v>0</v>
      </c>
      <c r="BL153" s="18" t="s">
        <v>88</v>
      </c>
      <c r="BM153" s="238" t="s">
        <v>216</v>
      </c>
    </row>
    <row r="154" s="12" customFormat="1" ht="20.88" customHeight="1">
      <c r="A154" s="12"/>
      <c r="B154" s="211"/>
      <c r="C154" s="212"/>
      <c r="D154" s="213" t="s">
        <v>79</v>
      </c>
      <c r="E154" s="225" t="s">
        <v>217</v>
      </c>
      <c r="F154" s="225" t="s">
        <v>218</v>
      </c>
      <c r="G154" s="212"/>
      <c r="H154" s="212"/>
      <c r="I154" s="215"/>
      <c r="J154" s="226">
        <f>BK154</f>
        <v>0</v>
      </c>
      <c r="K154" s="212"/>
      <c r="L154" s="217"/>
      <c r="M154" s="218"/>
      <c r="N154" s="219"/>
      <c r="O154" s="219"/>
      <c r="P154" s="220">
        <f>SUM(P155:P156)</f>
        <v>0</v>
      </c>
      <c r="Q154" s="219"/>
      <c r="R154" s="220">
        <f>SUM(R155:R156)</f>
        <v>0</v>
      </c>
      <c r="S154" s="219"/>
      <c r="T154" s="221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2" t="s">
        <v>88</v>
      </c>
      <c r="AT154" s="223" t="s">
        <v>79</v>
      </c>
      <c r="AU154" s="223" t="s">
        <v>90</v>
      </c>
      <c r="AY154" s="222" t="s">
        <v>156</v>
      </c>
      <c r="BK154" s="224">
        <f>SUM(BK155:BK156)</f>
        <v>0</v>
      </c>
    </row>
    <row r="155" s="2" customFormat="1" ht="16.5" customHeight="1">
      <c r="A155" s="39"/>
      <c r="B155" s="40"/>
      <c r="C155" s="227" t="s">
        <v>219</v>
      </c>
      <c r="D155" s="227" t="s">
        <v>160</v>
      </c>
      <c r="E155" s="228" t="s">
        <v>220</v>
      </c>
      <c r="F155" s="229" t="s">
        <v>221</v>
      </c>
      <c r="G155" s="230" t="s">
        <v>163</v>
      </c>
      <c r="H155" s="231">
        <v>1</v>
      </c>
      <c r="I155" s="232"/>
      <c r="J155" s="233">
        <f>ROUND(I155*H155,2)</f>
        <v>0</v>
      </c>
      <c r="K155" s="229" t="s">
        <v>1</v>
      </c>
      <c r="L155" s="45"/>
      <c r="M155" s="234" t="s">
        <v>1</v>
      </c>
      <c r="N155" s="235" t="s">
        <v>45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88</v>
      </c>
      <c r="AT155" s="238" t="s">
        <v>160</v>
      </c>
      <c r="AU155" s="238" t="s">
        <v>164</v>
      </c>
      <c r="AY155" s="18" t="s">
        <v>156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88</v>
      </c>
      <c r="BK155" s="239">
        <f>ROUND(I155*H155,2)</f>
        <v>0</v>
      </c>
      <c r="BL155" s="18" t="s">
        <v>88</v>
      </c>
      <c r="BM155" s="238" t="s">
        <v>222</v>
      </c>
    </row>
    <row r="156" s="2" customFormat="1" ht="16.5" customHeight="1">
      <c r="A156" s="39"/>
      <c r="B156" s="40"/>
      <c r="C156" s="227" t="s">
        <v>223</v>
      </c>
      <c r="D156" s="227" t="s">
        <v>160</v>
      </c>
      <c r="E156" s="228" t="s">
        <v>224</v>
      </c>
      <c r="F156" s="229" t="s">
        <v>225</v>
      </c>
      <c r="G156" s="230" t="s">
        <v>163</v>
      </c>
      <c r="H156" s="231">
        <v>1</v>
      </c>
      <c r="I156" s="232"/>
      <c r="J156" s="233">
        <f>ROUND(I156*H156,2)</f>
        <v>0</v>
      </c>
      <c r="K156" s="229" t="s">
        <v>1</v>
      </c>
      <c r="L156" s="45"/>
      <c r="M156" s="234" t="s">
        <v>1</v>
      </c>
      <c r="N156" s="235" t="s">
        <v>45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88</v>
      </c>
      <c r="AT156" s="238" t="s">
        <v>160</v>
      </c>
      <c r="AU156" s="238" t="s">
        <v>164</v>
      </c>
      <c r="AY156" s="18" t="s">
        <v>156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88</v>
      </c>
      <c r="BK156" s="239">
        <f>ROUND(I156*H156,2)</f>
        <v>0</v>
      </c>
      <c r="BL156" s="18" t="s">
        <v>88</v>
      </c>
      <c r="BM156" s="238" t="s">
        <v>226</v>
      </c>
    </row>
    <row r="157" s="12" customFormat="1" ht="20.88" customHeight="1">
      <c r="A157" s="12"/>
      <c r="B157" s="211"/>
      <c r="C157" s="212"/>
      <c r="D157" s="213" t="s">
        <v>79</v>
      </c>
      <c r="E157" s="225" t="s">
        <v>227</v>
      </c>
      <c r="F157" s="225" t="s">
        <v>228</v>
      </c>
      <c r="G157" s="212"/>
      <c r="H157" s="212"/>
      <c r="I157" s="215"/>
      <c r="J157" s="226">
        <f>BK157</f>
        <v>0</v>
      </c>
      <c r="K157" s="212"/>
      <c r="L157" s="217"/>
      <c r="M157" s="218"/>
      <c r="N157" s="219"/>
      <c r="O157" s="219"/>
      <c r="P157" s="220">
        <f>SUM(P158:P159)</f>
        <v>0</v>
      </c>
      <c r="Q157" s="219"/>
      <c r="R157" s="220">
        <f>SUM(R158:R159)</f>
        <v>0</v>
      </c>
      <c r="S157" s="219"/>
      <c r="T157" s="221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2" t="s">
        <v>88</v>
      </c>
      <c r="AT157" s="223" t="s">
        <v>79</v>
      </c>
      <c r="AU157" s="223" t="s">
        <v>90</v>
      </c>
      <c r="AY157" s="222" t="s">
        <v>156</v>
      </c>
      <c r="BK157" s="224">
        <f>SUM(BK158:BK159)</f>
        <v>0</v>
      </c>
    </row>
    <row r="158" s="2" customFormat="1" ht="16.5" customHeight="1">
      <c r="A158" s="39"/>
      <c r="B158" s="40"/>
      <c r="C158" s="227" t="s">
        <v>229</v>
      </c>
      <c r="D158" s="227" t="s">
        <v>160</v>
      </c>
      <c r="E158" s="228" t="s">
        <v>230</v>
      </c>
      <c r="F158" s="229" t="s">
        <v>231</v>
      </c>
      <c r="G158" s="230" t="s">
        <v>163</v>
      </c>
      <c r="H158" s="231">
        <v>1</v>
      </c>
      <c r="I158" s="232"/>
      <c r="J158" s="233">
        <f>ROUND(I158*H158,2)</f>
        <v>0</v>
      </c>
      <c r="K158" s="229" t="s">
        <v>1</v>
      </c>
      <c r="L158" s="45"/>
      <c r="M158" s="234" t="s">
        <v>1</v>
      </c>
      <c r="N158" s="235" t="s">
        <v>45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88</v>
      </c>
      <c r="AT158" s="238" t="s">
        <v>160</v>
      </c>
      <c r="AU158" s="238" t="s">
        <v>164</v>
      </c>
      <c r="AY158" s="18" t="s">
        <v>156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88</v>
      </c>
      <c r="BK158" s="239">
        <f>ROUND(I158*H158,2)</f>
        <v>0</v>
      </c>
      <c r="BL158" s="18" t="s">
        <v>88</v>
      </c>
      <c r="BM158" s="238" t="s">
        <v>232</v>
      </c>
    </row>
    <row r="159" s="2" customFormat="1">
      <c r="A159" s="39"/>
      <c r="B159" s="40"/>
      <c r="C159" s="41"/>
      <c r="D159" s="240" t="s">
        <v>233</v>
      </c>
      <c r="E159" s="41"/>
      <c r="F159" s="241" t="s">
        <v>234</v>
      </c>
      <c r="G159" s="41"/>
      <c r="H159" s="41"/>
      <c r="I159" s="242"/>
      <c r="J159" s="41"/>
      <c r="K159" s="41"/>
      <c r="L159" s="45"/>
      <c r="M159" s="243"/>
      <c r="N159" s="24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233</v>
      </c>
      <c r="AU159" s="18" t="s">
        <v>164</v>
      </c>
    </row>
    <row r="160" s="12" customFormat="1" ht="22.8" customHeight="1">
      <c r="A160" s="12"/>
      <c r="B160" s="211"/>
      <c r="C160" s="212"/>
      <c r="D160" s="213" t="s">
        <v>79</v>
      </c>
      <c r="E160" s="225" t="s">
        <v>90</v>
      </c>
      <c r="F160" s="225" t="s">
        <v>235</v>
      </c>
      <c r="G160" s="212"/>
      <c r="H160" s="212"/>
      <c r="I160" s="215"/>
      <c r="J160" s="226">
        <f>BK160</f>
        <v>0</v>
      </c>
      <c r="K160" s="212"/>
      <c r="L160" s="217"/>
      <c r="M160" s="218"/>
      <c r="N160" s="219"/>
      <c r="O160" s="219"/>
      <c r="P160" s="220">
        <f>P161+P166+P177+P180+P182+P185+P188+P191+P193</f>
        <v>0</v>
      </c>
      <c r="Q160" s="219"/>
      <c r="R160" s="220">
        <f>R161+R166+R177+R180+R182+R185+R188+R191+R193</f>
        <v>0</v>
      </c>
      <c r="S160" s="219"/>
      <c r="T160" s="221">
        <f>T161+T166+T177+T180+T182+T185+T188+T191+T193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2" t="s">
        <v>88</v>
      </c>
      <c r="AT160" s="223" t="s">
        <v>79</v>
      </c>
      <c r="AU160" s="223" t="s">
        <v>88</v>
      </c>
      <c r="AY160" s="222" t="s">
        <v>156</v>
      </c>
      <c r="BK160" s="224">
        <f>BK161+BK166+BK177+BK180+BK182+BK185+BK188+BK191+BK193</f>
        <v>0</v>
      </c>
    </row>
    <row r="161" s="12" customFormat="1" ht="20.88" customHeight="1">
      <c r="A161" s="12"/>
      <c r="B161" s="211"/>
      <c r="C161" s="212"/>
      <c r="D161" s="213" t="s">
        <v>79</v>
      </c>
      <c r="E161" s="225" t="s">
        <v>236</v>
      </c>
      <c r="F161" s="225" t="s">
        <v>159</v>
      </c>
      <c r="G161" s="212"/>
      <c r="H161" s="212"/>
      <c r="I161" s="215"/>
      <c r="J161" s="226">
        <f>BK161</f>
        <v>0</v>
      </c>
      <c r="K161" s="212"/>
      <c r="L161" s="217"/>
      <c r="M161" s="218"/>
      <c r="N161" s="219"/>
      <c r="O161" s="219"/>
      <c r="P161" s="220">
        <f>SUM(P162:P165)</f>
        <v>0</v>
      </c>
      <c r="Q161" s="219"/>
      <c r="R161" s="220">
        <f>SUM(R162:R165)</f>
        <v>0</v>
      </c>
      <c r="S161" s="219"/>
      <c r="T161" s="221">
        <f>SUM(T162:T165)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2" t="s">
        <v>88</v>
      </c>
      <c r="AT161" s="223" t="s">
        <v>79</v>
      </c>
      <c r="AU161" s="223" t="s">
        <v>90</v>
      </c>
      <c r="AY161" s="222" t="s">
        <v>156</v>
      </c>
      <c r="BK161" s="224">
        <f>SUM(BK162:BK165)</f>
        <v>0</v>
      </c>
    </row>
    <row r="162" s="2" customFormat="1" ht="16.5" customHeight="1">
      <c r="A162" s="39"/>
      <c r="B162" s="40"/>
      <c r="C162" s="227" t="s">
        <v>237</v>
      </c>
      <c r="D162" s="227" t="s">
        <v>160</v>
      </c>
      <c r="E162" s="228" t="s">
        <v>238</v>
      </c>
      <c r="F162" s="229" t="s">
        <v>162</v>
      </c>
      <c r="G162" s="230" t="s">
        <v>163</v>
      </c>
      <c r="H162" s="231">
        <v>1</v>
      </c>
      <c r="I162" s="232"/>
      <c r="J162" s="233">
        <f>ROUND(I162*H162,2)</f>
        <v>0</v>
      </c>
      <c r="K162" s="229" t="s">
        <v>1</v>
      </c>
      <c r="L162" s="45"/>
      <c r="M162" s="234" t="s">
        <v>1</v>
      </c>
      <c r="N162" s="235" t="s">
        <v>45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88</v>
      </c>
      <c r="AT162" s="238" t="s">
        <v>160</v>
      </c>
      <c r="AU162" s="238" t="s">
        <v>164</v>
      </c>
      <c r="AY162" s="18" t="s">
        <v>156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88</v>
      </c>
      <c r="BK162" s="239">
        <f>ROUND(I162*H162,2)</f>
        <v>0</v>
      </c>
      <c r="BL162" s="18" t="s">
        <v>88</v>
      </c>
      <c r="BM162" s="238" t="s">
        <v>239</v>
      </c>
    </row>
    <row r="163" s="2" customFormat="1" ht="24.15" customHeight="1">
      <c r="A163" s="39"/>
      <c r="B163" s="40"/>
      <c r="C163" s="227" t="s">
        <v>240</v>
      </c>
      <c r="D163" s="227" t="s">
        <v>160</v>
      </c>
      <c r="E163" s="228" t="s">
        <v>241</v>
      </c>
      <c r="F163" s="229" t="s">
        <v>167</v>
      </c>
      <c r="G163" s="230" t="s">
        <v>163</v>
      </c>
      <c r="H163" s="231">
        <v>1</v>
      </c>
      <c r="I163" s="232"/>
      <c r="J163" s="233">
        <f>ROUND(I163*H163,2)</f>
        <v>0</v>
      </c>
      <c r="K163" s="229" t="s">
        <v>1</v>
      </c>
      <c r="L163" s="45"/>
      <c r="M163" s="234" t="s">
        <v>1</v>
      </c>
      <c r="N163" s="235" t="s">
        <v>45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88</v>
      </c>
      <c r="AT163" s="238" t="s">
        <v>160</v>
      </c>
      <c r="AU163" s="238" t="s">
        <v>164</v>
      </c>
      <c r="AY163" s="18" t="s">
        <v>156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88</v>
      </c>
      <c r="BK163" s="239">
        <f>ROUND(I163*H163,2)</f>
        <v>0</v>
      </c>
      <c r="BL163" s="18" t="s">
        <v>88</v>
      </c>
      <c r="BM163" s="238" t="s">
        <v>242</v>
      </c>
    </row>
    <row r="164" s="2" customFormat="1" ht="16.5" customHeight="1">
      <c r="A164" s="39"/>
      <c r="B164" s="40"/>
      <c r="C164" s="227" t="s">
        <v>243</v>
      </c>
      <c r="D164" s="227" t="s">
        <v>160</v>
      </c>
      <c r="E164" s="228" t="s">
        <v>244</v>
      </c>
      <c r="F164" s="229" t="s">
        <v>245</v>
      </c>
      <c r="G164" s="230" t="s">
        <v>163</v>
      </c>
      <c r="H164" s="231">
        <v>1</v>
      </c>
      <c r="I164" s="232"/>
      <c r="J164" s="233">
        <f>ROUND(I164*H164,2)</f>
        <v>0</v>
      </c>
      <c r="K164" s="229" t="s">
        <v>1</v>
      </c>
      <c r="L164" s="45"/>
      <c r="M164" s="234" t="s">
        <v>1</v>
      </c>
      <c r="N164" s="235" t="s">
        <v>45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88</v>
      </c>
      <c r="AT164" s="238" t="s">
        <v>160</v>
      </c>
      <c r="AU164" s="238" t="s">
        <v>164</v>
      </c>
      <c r="AY164" s="18" t="s">
        <v>156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88</v>
      </c>
      <c r="BK164" s="239">
        <f>ROUND(I164*H164,2)</f>
        <v>0</v>
      </c>
      <c r="BL164" s="18" t="s">
        <v>88</v>
      </c>
      <c r="BM164" s="238" t="s">
        <v>246</v>
      </c>
    </row>
    <row r="165" s="2" customFormat="1" ht="24.15" customHeight="1">
      <c r="A165" s="39"/>
      <c r="B165" s="40"/>
      <c r="C165" s="227" t="s">
        <v>247</v>
      </c>
      <c r="D165" s="227" t="s">
        <v>160</v>
      </c>
      <c r="E165" s="228" t="s">
        <v>248</v>
      </c>
      <c r="F165" s="229" t="s">
        <v>249</v>
      </c>
      <c r="G165" s="230" t="s">
        <v>163</v>
      </c>
      <c r="H165" s="231">
        <v>1</v>
      </c>
      <c r="I165" s="232"/>
      <c r="J165" s="233">
        <f>ROUND(I165*H165,2)</f>
        <v>0</v>
      </c>
      <c r="K165" s="229" t="s">
        <v>1</v>
      </c>
      <c r="L165" s="45"/>
      <c r="M165" s="234" t="s">
        <v>1</v>
      </c>
      <c r="N165" s="235" t="s">
        <v>45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88</v>
      </c>
      <c r="AT165" s="238" t="s">
        <v>160</v>
      </c>
      <c r="AU165" s="238" t="s">
        <v>164</v>
      </c>
      <c r="AY165" s="18" t="s">
        <v>156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88</v>
      </c>
      <c r="BK165" s="239">
        <f>ROUND(I165*H165,2)</f>
        <v>0</v>
      </c>
      <c r="BL165" s="18" t="s">
        <v>88</v>
      </c>
      <c r="BM165" s="238" t="s">
        <v>250</v>
      </c>
    </row>
    <row r="166" s="12" customFormat="1" ht="20.88" customHeight="1">
      <c r="A166" s="12"/>
      <c r="B166" s="211"/>
      <c r="C166" s="212"/>
      <c r="D166" s="213" t="s">
        <v>79</v>
      </c>
      <c r="E166" s="225" t="s">
        <v>251</v>
      </c>
      <c r="F166" s="225" t="s">
        <v>177</v>
      </c>
      <c r="G166" s="212"/>
      <c r="H166" s="212"/>
      <c r="I166" s="215"/>
      <c r="J166" s="226">
        <f>BK166</f>
        <v>0</v>
      </c>
      <c r="K166" s="212"/>
      <c r="L166" s="217"/>
      <c r="M166" s="218"/>
      <c r="N166" s="219"/>
      <c r="O166" s="219"/>
      <c r="P166" s="220">
        <f>SUM(P167:P176)</f>
        <v>0</v>
      </c>
      <c r="Q166" s="219"/>
      <c r="R166" s="220">
        <f>SUM(R167:R176)</f>
        <v>0</v>
      </c>
      <c r="S166" s="219"/>
      <c r="T166" s="221">
        <f>SUM(T167:T176)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2" t="s">
        <v>88</v>
      </c>
      <c r="AT166" s="223" t="s">
        <v>79</v>
      </c>
      <c r="AU166" s="223" t="s">
        <v>90</v>
      </c>
      <c r="AY166" s="222" t="s">
        <v>156</v>
      </c>
      <c r="BK166" s="224">
        <f>SUM(BK167:BK176)</f>
        <v>0</v>
      </c>
    </row>
    <row r="167" s="2" customFormat="1" ht="21.75" customHeight="1">
      <c r="A167" s="39"/>
      <c r="B167" s="40"/>
      <c r="C167" s="227" t="s">
        <v>7</v>
      </c>
      <c r="D167" s="227" t="s">
        <v>160</v>
      </c>
      <c r="E167" s="228" t="s">
        <v>252</v>
      </c>
      <c r="F167" s="229" t="s">
        <v>179</v>
      </c>
      <c r="G167" s="230" t="s">
        <v>163</v>
      </c>
      <c r="H167" s="231">
        <v>1</v>
      </c>
      <c r="I167" s="232"/>
      <c r="J167" s="233">
        <f>ROUND(I167*H167,2)</f>
        <v>0</v>
      </c>
      <c r="K167" s="229" t="s">
        <v>1</v>
      </c>
      <c r="L167" s="45"/>
      <c r="M167" s="234" t="s">
        <v>1</v>
      </c>
      <c r="N167" s="235" t="s">
        <v>45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88</v>
      </c>
      <c r="AT167" s="238" t="s">
        <v>160</v>
      </c>
      <c r="AU167" s="238" t="s">
        <v>164</v>
      </c>
      <c r="AY167" s="18" t="s">
        <v>156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88</v>
      </c>
      <c r="BK167" s="239">
        <f>ROUND(I167*H167,2)</f>
        <v>0</v>
      </c>
      <c r="BL167" s="18" t="s">
        <v>88</v>
      </c>
      <c r="BM167" s="238" t="s">
        <v>253</v>
      </c>
    </row>
    <row r="168" s="2" customFormat="1" ht="16.5" customHeight="1">
      <c r="A168" s="39"/>
      <c r="B168" s="40"/>
      <c r="C168" s="227" t="s">
        <v>254</v>
      </c>
      <c r="D168" s="227" t="s">
        <v>160</v>
      </c>
      <c r="E168" s="228" t="s">
        <v>255</v>
      </c>
      <c r="F168" s="229" t="s">
        <v>256</v>
      </c>
      <c r="G168" s="230" t="s">
        <v>163</v>
      </c>
      <c r="H168" s="231">
        <v>1</v>
      </c>
      <c r="I168" s="232"/>
      <c r="J168" s="233">
        <f>ROUND(I168*H168,2)</f>
        <v>0</v>
      </c>
      <c r="K168" s="229" t="s">
        <v>1</v>
      </c>
      <c r="L168" s="45"/>
      <c r="M168" s="234" t="s">
        <v>1</v>
      </c>
      <c r="N168" s="235" t="s">
        <v>45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88</v>
      </c>
      <c r="AT168" s="238" t="s">
        <v>160</v>
      </c>
      <c r="AU168" s="238" t="s">
        <v>164</v>
      </c>
      <c r="AY168" s="18" t="s">
        <v>156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88</v>
      </c>
      <c r="BK168" s="239">
        <f>ROUND(I168*H168,2)</f>
        <v>0</v>
      </c>
      <c r="BL168" s="18" t="s">
        <v>88</v>
      </c>
      <c r="BM168" s="238" t="s">
        <v>257</v>
      </c>
    </row>
    <row r="169" s="2" customFormat="1" ht="16.5" customHeight="1">
      <c r="A169" s="39"/>
      <c r="B169" s="40"/>
      <c r="C169" s="227" t="s">
        <v>258</v>
      </c>
      <c r="D169" s="227" t="s">
        <v>160</v>
      </c>
      <c r="E169" s="228" t="s">
        <v>259</v>
      </c>
      <c r="F169" s="229" t="s">
        <v>260</v>
      </c>
      <c r="G169" s="230" t="s">
        <v>163</v>
      </c>
      <c r="H169" s="231">
        <v>1</v>
      </c>
      <c r="I169" s="232"/>
      <c r="J169" s="233">
        <f>ROUND(I169*H169,2)</f>
        <v>0</v>
      </c>
      <c r="K169" s="229" t="s">
        <v>1</v>
      </c>
      <c r="L169" s="45"/>
      <c r="M169" s="234" t="s">
        <v>1</v>
      </c>
      <c r="N169" s="235" t="s">
        <v>45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88</v>
      </c>
      <c r="AT169" s="238" t="s">
        <v>160</v>
      </c>
      <c r="AU169" s="238" t="s">
        <v>164</v>
      </c>
      <c r="AY169" s="18" t="s">
        <v>156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88</v>
      </c>
      <c r="BK169" s="239">
        <f>ROUND(I169*H169,2)</f>
        <v>0</v>
      </c>
      <c r="BL169" s="18" t="s">
        <v>88</v>
      </c>
      <c r="BM169" s="238" t="s">
        <v>261</v>
      </c>
    </row>
    <row r="170" s="2" customFormat="1" ht="16.5" customHeight="1">
      <c r="A170" s="39"/>
      <c r="B170" s="40"/>
      <c r="C170" s="227" t="s">
        <v>262</v>
      </c>
      <c r="D170" s="227" t="s">
        <v>160</v>
      </c>
      <c r="E170" s="228" t="s">
        <v>263</v>
      </c>
      <c r="F170" s="229" t="s">
        <v>264</v>
      </c>
      <c r="G170" s="230" t="s">
        <v>163</v>
      </c>
      <c r="H170" s="231">
        <v>1</v>
      </c>
      <c r="I170" s="232"/>
      <c r="J170" s="233">
        <f>ROUND(I170*H170,2)</f>
        <v>0</v>
      </c>
      <c r="K170" s="229" t="s">
        <v>1</v>
      </c>
      <c r="L170" s="45"/>
      <c r="M170" s="234" t="s">
        <v>1</v>
      </c>
      <c r="N170" s="235" t="s">
        <v>45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88</v>
      </c>
      <c r="AT170" s="238" t="s">
        <v>160</v>
      </c>
      <c r="AU170" s="238" t="s">
        <v>164</v>
      </c>
      <c r="AY170" s="18" t="s">
        <v>156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88</v>
      </c>
      <c r="BK170" s="239">
        <f>ROUND(I170*H170,2)</f>
        <v>0</v>
      </c>
      <c r="BL170" s="18" t="s">
        <v>88</v>
      </c>
      <c r="BM170" s="238" t="s">
        <v>265</v>
      </c>
    </row>
    <row r="171" s="2" customFormat="1" ht="16.5" customHeight="1">
      <c r="A171" s="39"/>
      <c r="B171" s="40"/>
      <c r="C171" s="227" t="s">
        <v>266</v>
      </c>
      <c r="D171" s="227" t="s">
        <v>160</v>
      </c>
      <c r="E171" s="228" t="s">
        <v>267</v>
      </c>
      <c r="F171" s="229" t="s">
        <v>268</v>
      </c>
      <c r="G171" s="230" t="s">
        <v>163</v>
      </c>
      <c r="H171" s="231">
        <v>1</v>
      </c>
      <c r="I171" s="232"/>
      <c r="J171" s="233">
        <f>ROUND(I171*H171,2)</f>
        <v>0</v>
      </c>
      <c r="K171" s="229" t="s">
        <v>1</v>
      </c>
      <c r="L171" s="45"/>
      <c r="M171" s="234" t="s">
        <v>1</v>
      </c>
      <c r="N171" s="235" t="s">
        <v>45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88</v>
      </c>
      <c r="AT171" s="238" t="s">
        <v>160</v>
      </c>
      <c r="AU171" s="238" t="s">
        <v>164</v>
      </c>
      <c r="AY171" s="18" t="s">
        <v>156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88</v>
      </c>
      <c r="BK171" s="239">
        <f>ROUND(I171*H171,2)</f>
        <v>0</v>
      </c>
      <c r="BL171" s="18" t="s">
        <v>88</v>
      </c>
      <c r="BM171" s="238" t="s">
        <v>269</v>
      </c>
    </row>
    <row r="172" s="2" customFormat="1" ht="16.5" customHeight="1">
      <c r="A172" s="39"/>
      <c r="B172" s="40"/>
      <c r="C172" s="227" t="s">
        <v>270</v>
      </c>
      <c r="D172" s="227" t="s">
        <v>160</v>
      </c>
      <c r="E172" s="228" t="s">
        <v>271</v>
      </c>
      <c r="F172" s="229" t="s">
        <v>272</v>
      </c>
      <c r="G172" s="230" t="s">
        <v>163</v>
      </c>
      <c r="H172" s="231">
        <v>1</v>
      </c>
      <c r="I172" s="232"/>
      <c r="J172" s="233">
        <f>ROUND(I172*H172,2)</f>
        <v>0</v>
      </c>
      <c r="K172" s="229" t="s">
        <v>1</v>
      </c>
      <c r="L172" s="45"/>
      <c r="M172" s="234" t="s">
        <v>1</v>
      </c>
      <c r="N172" s="235" t="s">
        <v>45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88</v>
      </c>
      <c r="AT172" s="238" t="s">
        <v>160</v>
      </c>
      <c r="AU172" s="238" t="s">
        <v>164</v>
      </c>
      <c r="AY172" s="18" t="s">
        <v>156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88</v>
      </c>
      <c r="BK172" s="239">
        <f>ROUND(I172*H172,2)</f>
        <v>0</v>
      </c>
      <c r="BL172" s="18" t="s">
        <v>88</v>
      </c>
      <c r="BM172" s="238" t="s">
        <v>273</v>
      </c>
    </row>
    <row r="173" s="2" customFormat="1" ht="21.75" customHeight="1">
      <c r="A173" s="39"/>
      <c r="B173" s="40"/>
      <c r="C173" s="227" t="s">
        <v>274</v>
      </c>
      <c r="D173" s="227" t="s">
        <v>160</v>
      </c>
      <c r="E173" s="228" t="s">
        <v>275</v>
      </c>
      <c r="F173" s="229" t="s">
        <v>276</v>
      </c>
      <c r="G173" s="230" t="s">
        <v>163</v>
      </c>
      <c r="H173" s="231">
        <v>1</v>
      </c>
      <c r="I173" s="232"/>
      <c r="J173" s="233">
        <f>ROUND(I173*H173,2)</f>
        <v>0</v>
      </c>
      <c r="K173" s="229" t="s">
        <v>1</v>
      </c>
      <c r="L173" s="45"/>
      <c r="M173" s="234" t="s">
        <v>1</v>
      </c>
      <c r="N173" s="235" t="s">
        <v>45</v>
      </c>
      <c r="O173" s="92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88</v>
      </c>
      <c r="AT173" s="238" t="s">
        <v>160</v>
      </c>
      <c r="AU173" s="238" t="s">
        <v>164</v>
      </c>
      <c r="AY173" s="18" t="s">
        <v>156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88</v>
      </c>
      <c r="BK173" s="239">
        <f>ROUND(I173*H173,2)</f>
        <v>0</v>
      </c>
      <c r="BL173" s="18" t="s">
        <v>88</v>
      </c>
      <c r="BM173" s="238" t="s">
        <v>277</v>
      </c>
    </row>
    <row r="174" s="2" customFormat="1" ht="16.5" customHeight="1">
      <c r="A174" s="39"/>
      <c r="B174" s="40"/>
      <c r="C174" s="227" t="s">
        <v>278</v>
      </c>
      <c r="D174" s="227" t="s">
        <v>160</v>
      </c>
      <c r="E174" s="228" t="s">
        <v>279</v>
      </c>
      <c r="F174" s="229" t="s">
        <v>280</v>
      </c>
      <c r="G174" s="230" t="s">
        <v>163</v>
      </c>
      <c r="H174" s="231">
        <v>1</v>
      </c>
      <c r="I174" s="232"/>
      <c r="J174" s="233">
        <f>ROUND(I174*H174,2)</f>
        <v>0</v>
      </c>
      <c r="K174" s="229" t="s">
        <v>1</v>
      </c>
      <c r="L174" s="45"/>
      <c r="M174" s="234" t="s">
        <v>1</v>
      </c>
      <c r="N174" s="235" t="s">
        <v>45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88</v>
      </c>
      <c r="AT174" s="238" t="s">
        <v>160</v>
      </c>
      <c r="AU174" s="238" t="s">
        <v>164</v>
      </c>
      <c r="AY174" s="18" t="s">
        <v>156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88</v>
      </c>
      <c r="BK174" s="239">
        <f>ROUND(I174*H174,2)</f>
        <v>0</v>
      </c>
      <c r="BL174" s="18" t="s">
        <v>88</v>
      </c>
      <c r="BM174" s="238" t="s">
        <v>281</v>
      </c>
    </row>
    <row r="175" s="2" customFormat="1" ht="24.15" customHeight="1">
      <c r="A175" s="39"/>
      <c r="B175" s="40"/>
      <c r="C175" s="227" t="s">
        <v>282</v>
      </c>
      <c r="D175" s="227" t="s">
        <v>160</v>
      </c>
      <c r="E175" s="228" t="s">
        <v>283</v>
      </c>
      <c r="F175" s="229" t="s">
        <v>195</v>
      </c>
      <c r="G175" s="230" t="s">
        <v>163</v>
      </c>
      <c r="H175" s="231">
        <v>1</v>
      </c>
      <c r="I175" s="232"/>
      <c r="J175" s="233">
        <f>ROUND(I175*H175,2)</f>
        <v>0</v>
      </c>
      <c r="K175" s="229" t="s">
        <v>1</v>
      </c>
      <c r="L175" s="45"/>
      <c r="M175" s="234" t="s">
        <v>1</v>
      </c>
      <c r="N175" s="235" t="s">
        <v>45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88</v>
      </c>
      <c r="AT175" s="238" t="s">
        <v>160</v>
      </c>
      <c r="AU175" s="238" t="s">
        <v>164</v>
      </c>
      <c r="AY175" s="18" t="s">
        <v>156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88</v>
      </c>
      <c r="BK175" s="239">
        <f>ROUND(I175*H175,2)</f>
        <v>0</v>
      </c>
      <c r="BL175" s="18" t="s">
        <v>88</v>
      </c>
      <c r="BM175" s="238" t="s">
        <v>284</v>
      </c>
    </row>
    <row r="176" s="2" customFormat="1" ht="24.15" customHeight="1">
      <c r="A176" s="39"/>
      <c r="B176" s="40"/>
      <c r="C176" s="227" t="s">
        <v>285</v>
      </c>
      <c r="D176" s="227" t="s">
        <v>160</v>
      </c>
      <c r="E176" s="228" t="s">
        <v>286</v>
      </c>
      <c r="F176" s="229" t="s">
        <v>199</v>
      </c>
      <c r="G176" s="230" t="s">
        <v>163</v>
      </c>
      <c r="H176" s="231">
        <v>1</v>
      </c>
      <c r="I176" s="232"/>
      <c r="J176" s="233">
        <f>ROUND(I176*H176,2)</f>
        <v>0</v>
      </c>
      <c r="K176" s="229" t="s">
        <v>1</v>
      </c>
      <c r="L176" s="45"/>
      <c r="M176" s="234" t="s">
        <v>1</v>
      </c>
      <c r="N176" s="235" t="s">
        <v>45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88</v>
      </c>
      <c r="AT176" s="238" t="s">
        <v>160</v>
      </c>
      <c r="AU176" s="238" t="s">
        <v>164</v>
      </c>
      <c r="AY176" s="18" t="s">
        <v>156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88</v>
      </c>
      <c r="BK176" s="239">
        <f>ROUND(I176*H176,2)</f>
        <v>0</v>
      </c>
      <c r="BL176" s="18" t="s">
        <v>88</v>
      </c>
      <c r="BM176" s="238" t="s">
        <v>287</v>
      </c>
    </row>
    <row r="177" s="12" customFormat="1" ht="20.88" customHeight="1">
      <c r="A177" s="12"/>
      <c r="B177" s="211"/>
      <c r="C177" s="212"/>
      <c r="D177" s="213" t="s">
        <v>79</v>
      </c>
      <c r="E177" s="225" t="s">
        <v>288</v>
      </c>
      <c r="F177" s="225" t="s">
        <v>202</v>
      </c>
      <c r="G177" s="212"/>
      <c r="H177" s="212"/>
      <c r="I177" s="215"/>
      <c r="J177" s="226">
        <f>BK177</f>
        <v>0</v>
      </c>
      <c r="K177" s="212"/>
      <c r="L177" s="217"/>
      <c r="M177" s="218"/>
      <c r="N177" s="219"/>
      <c r="O177" s="219"/>
      <c r="P177" s="220">
        <f>SUM(P178:P179)</f>
        <v>0</v>
      </c>
      <c r="Q177" s="219"/>
      <c r="R177" s="220">
        <f>SUM(R178:R179)</f>
        <v>0</v>
      </c>
      <c r="S177" s="219"/>
      <c r="T177" s="221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2" t="s">
        <v>88</v>
      </c>
      <c r="AT177" s="223" t="s">
        <v>79</v>
      </c>
      <c r="AU177" s="223" t="s">
        <v>90</v>
      </c>
      <c r="AY177" s="222" t="s">
        <v>156</v>
      </c>
      <c r="BK177" s="224">
        <f>SUM(BK178:BK179)</f>
        <v>0</v>
      </c>
    </row>
    <row r="178" s="2" customFormat="1" ht="16.5" customHeight="1">
      <c r="A178" s="39"/>
      <c r="B178" s="40"/>
      <c r="C178" s="227" t="s">
        <v>289</v>
      </c>
      <c r="D178" s="227" t="s">
        <v>160</v>
      </c>
      <c r="E178" s="228" t="s">
        <v>290</v>
      </c>
      <c r="F178" s="229" t="s">
        <v>205</v>
      </c>
      <c r="G178" s="230" t="s">
        <v>163</v>
      </c>
      <c r="H178" s="231">
        <v>1</v>
      </c>
      <c r="I178" s="232"/>
      <c r="J178" s="233">
        <f>ROUND(I178*H178,2)</f>
        <v>0</v>
      </c>
      <c r="K178" s="229" t="s">
        <v>1</v>
      </c>
      <c r="L178" s="45"/>
      <c r="M178" s="234" t="s">
        <v>1</v>
      </c>
      <c r="N178" s="235" t="s">
        <v>45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88</v>
      </c>
      <c r="AT178" s="238" t="s">
        <v>160</v>
      </c>
      <c r="AU178" s="238" t="s">
        <v>164</v>
      </c>
      <c r="AY178" s="18" t="s">
        <v>156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88</v>
      </c>
      <c r="BK178" s="239">
        <f>ROUND(I178*H178,2)</f>
        <v>0</v>
      </c>
      <c r="BL178" s="18" t="s">
        <v>88</v>
      </c>
      <c r="BM178" s="238" t="s">
        <v>291</v>
      </c>
    </row>
    <row r="179" s="2" customFormat="1" ht="21.75" customHeight="1">
      <c r="A179" s="39"/>
      <c r="B179" s="40"/>
      <c r="C179" s="227" t="s">
        <v>292</v>
      </c>
      <c r="D179" s="227" t="s">
        <v>160</v>
      </c>
      <c r="E179" s="228" t="s">
        <v>293</v>
      </c>
      <c r="F179" s="229" t="s">
        <v>208</v>
      </c>
      <c r="G179" s="230" t="s">
        <v>163</v>
      </c>
      <c r="H179" s="231">
        <v>1</v>
      </c>
      <c r="I179" s="232"/>
      <c r="J179" s="233">
        <f>ROUND(I179*H179,2)</f>
        <v>0</v>
      </c>
      <c r="K179" s="229" t="s">
        <v>1</v>
      </c>
      <c r="L179" s="45"/>
      <c r="M179" s="234" t="s">
        <v>1</v>
      </c>
      <c r="N179" s="235" t="s">
        <v>45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88</v>
      </c>
      <c r="AT179" s="238" t="s">
        <v>160</v>
      </c>
      <c r="AU179" s="238" t="s">
        <v>164</v>
      </c>
      <c r="AY179" s="18" t="s">
        <v>156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88</v>
      </c>
      <c r="BK179" s="239">
        <f>ROUND(I179*H179,2)</f>
        <v>0</v>
      </c>
      <c r="BL179" s="18" t="s">
        <v>88</v>
      </c>
      <c r="BM179" s="238" t="s">
        <v>294</v>
      </c>
    </row>
    <row r="180" s="12" customFormat="1" ht="20.88" customHeight="1">
      <c r="A180" s="12"/>
      <c r="B180" s="211"/>
      <c r="C180" s="212"/>
      <c r="D180" s="213" t="s">
        <v>79</v>
      </c>
      <c r="E180" s="225" t="s">
        <v>295</v>
      </c>
      <c r="F180" s="225" t="s">
        <v>211</v>
      </c>
      <c r="G180" s="212"/>
      <c r="H180" s="212"/>
      <c r="I180" s="215"/>
      <c r="J180" s="226">
        <f>BK180</f>
        <v>0</v>
      </c>
      <c r="K180" s="212"/>
      <c r="L180" s="217"/>
      <c r="M180" s="218"/>
      <c r="N180" s="219"/>
      <c r="O180" s="219"/>
      <c r="P180" s="220">
        <f>P181</f>
        <v>0</v>
      </c>
      <c r="Q180" s="219"/>
      <c r="R180" s="220">
        <f>R181</f>
        <v>0</v>
      </c>
      <c r="S180" s="219"/>
      <c r="T180" s="221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2" t="s">
        <v>88</v>
      </c>
      <c r="AT180" s="223" t="s">
        <v>79</v>
      </c>
      <c r="AU180" s="223" t="s">
        <v>90</v>
      </c>
      <c r="AY180" s="222" t="s">
        <v>156</v>
      </c>
      <c r="BK180" s="224">
        <f>BK181</f>
        <v>0</v>
      </c>
    </row>
    <row r="181" s="2" customFormat="1" ht="21.75" customHeight="1">
      <c r="A181" s="39"/>
      <c r="B181" s="40"/>
      <c r="C181" s="227" t="s">
        <v>296</v>
      </c>
      <c r="D181" s="227" t="s">
        <v>160</v>
      </c>
      <c r="E181" s="228" t="s">
        <v>297</v>
      </c>
      <c r="F181" s="229" t="s">
        <v>214</v>
      </c>
      <c r="G181" s="230" t="s">
        <v>215</v>
      </c>
      <c r="H181" s="231">
        <v>90</v>
      </c>
      <c r="I181" s="232"/>
      <c r="J181" s="233">
        <f>ROUND(I181*H181,2)</f>
        <v>0</v>
      </c>
      <c r="K181" s="229" t="s">
        <v>1</v>
      </c>
      <c r="L181" s="45"/>
      <c r="M181" s="234" t="s">
        <v>1</v>
      </c>
      <c r="N181" s="235" t="s">
        <v>45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88</v>
      </c>
      <c r="AT181" s="238" t="s">
        <v>160</v>
      </c>
      <c r="AU181" s="238" t="s">
        <v>164</v>
      </c>
      <c r="AY181" s="18" t="s">
        <v>156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88</v>
      </c>
      <c r="BK181" s="239">
        <f>ROUND(I181*H181,2)</f>
        <v>0</v>
      </c>
      <c r="BL181" s="18" t="s">
        <v>88</v>
      </c>
      <c r="BM181" s="238" t="s">
        <v>298</v>
      </c>
    </row>
    <row r="182" s="12" customFormat="1" ht="20.88" customHeight="1">
      <c r="A182" s="12"/>
      <c r="B182" s="211"/>
      <c r="C182" s="212"/>
      <c r="D182" s="213" t="s">
        <v>79</v>
      </c>
      <c r="E182" s="225" t="s">
        <v>299</v>
      </c>
      <c r="F182" s="225" t="s">
        <v>218</v>
      </c>
      <c r="G182" s="212"/>
      <c r="H182" s="212"/>
      <c r="I182" s="215"/>
      <c r="J182" s="226">
        <f>BK182</f>
        <v>0</v>
      </c>
      <c r="K182" s="212"/>
      <c r="L182" s="217"/>
      <c r="M182" s="218"/>
      <c r="N182" s="219"/>
      <c r="O182" s="219"/>
      <c r="P182" s="220">
        <f>SUM(P183:P184)</f>
        <v>0</v>
      </c>
      <c r="Q182" s="219"/>
      <c r="R182" s="220">
        <f>SUM(R183:R184)</f>
        <v>0</v>
      </c>
      <c r="S182" s="219"/>
      <c r="T182" s="221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2" t="s">
        <v>88</v>
      </c>
      <c r="AT182" s="223" t="s">
        <v>79</v>
      </c>
      <c r="AU182" s="223" t="s">
        <v>90</v>
      </c>
      <c r="AY182" s="222" t="s">
        <v>156</v>
      </c>
      <c r="BK182" s="224">
        <f>SUM(BK183:BK184)</f>
        <v>0</v>
      </c>
    </row>
    <row r="183" s="2" customFormat="1" ht="16.5" customHeight="1">
      <c r="A183" s="39"/>
      <c r="B183" s="40"/>
      <c r="C183" s="227" t="s">
        <v>300</v>
      </c>
      <c r="D183" s="227" t="s">
        <v>160</v>
      </c>
      <c r="E183" s="228" t="s">
        <v>301</v>
      </c>
      <c r="F183" s="229" t="s">
        <v>302</v>
      </c>
      <c r="G183" s="230" t="s">
        <v>163</v>
      </c>
      <c r="H183" s="231">
        <v>1</v>
      </c>
      <c r="I183" s="232"/>
      <c r="J183" s="233">
        <f>ROUND(I183*H183,2)</f>
        <v>0</v>
      </c>
      <c r="K183" s="229" t="s">
        <v>1</v>
      </c>
      <c r="L183" s="45"/>
      <c r="M183" s="234" t="s">
        <v>1</v>
      </c>
      <c r="N183" s="235" t="s">
        <v>45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88</v>
      </c>
      <c r="AT183" s="238" t="s">
        <v>160</v>
      </c>
      <c r="AU183" s="238" t="s">
        <v>164</v>
      </c>
      <c r="AY183" s="18" t="s">
        <v>156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88</v>
      </c>
      <c r="BK183" s="239">
        <f>ROUND(I183*H183,2)</f>
        <v>0</v>
      </c>
      <c r="BL183" s="18" t="s">
        <v>88</v>
      </c>
      <c r="BM183" s="238" t="s">
        <v>303</v>
      </c>
    </row>
    <row r="184" s="2" customFormat="1" ht="16.5" customHeight="1">
      <c r="A184" s="39"/>
      <c r="B184" s="40"/>
      <c r="C184" s="227" t="s">
        <v>304</v>
      </c>
      <c r="D184" s="227" t="s">
        <v>160</v>
      </c>
      <c r="E184" s="228" t="s">
        <v>305</v>
      </c>
      <c r="F184" s="229" t="s">
        <v>225</v>
      </c>
      <c r="G184" s="230" t="s">
        <v>163</v>
      </c>
      <c r="H184" s="231">
        <v>1</v>
      </c>
      <c r="I184" s="232"/>
      <c r="J184" s="233">
        <f>ROUND(I184*H184,2)</f>
        <v>0</v>
      </c>
      <c r="K184" s="229" t="s">
        <v>1</v>
      </c>
      <c r="L184" s="45"/>
      <c r="M184" s="234" t="s">
        <v>1</v>
      </c>
      <c r="N184" s="235" t="s">
        <v>45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88</v>
      </c>
      <c r="AT184" s="238" t="s">
        <v>160</v>
      </c>
      <c r="AU184" s="238" t="s">
        <v>164</v>
      </c>
      <c r="AY184" s="18" t="s">
        <v>156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88</v>
      </c>
      <c r="BK184" s="239">
        <f>ROUND(I184*H184,2)</f>
        <v>0</v>
      </c>
      <c r="BL184" s="18" t="s">
        <v>88</v>
      </c>
      <c r="BM184" s="238" t="s">
        <v>306</v>
      </c>
    </row>
    <row r="185" s="12" customFormat="1" ht="20.88" customHeight="1">
      <c r="A185" s="12"/>
      <c r="B185" s="211"/>
      <c r="C185" s="212"/>
      <c r="D185" s="213" t="s">
        <v>79</v>
      </c>
      <c r="E185" s="225" t="s">
        <v>307</v>
      </c>
      <c r="F185" s="225" t="s">
        <v>228</v>
      </c>
      <c r="G185" s="212"/>
      <c r="H185" s="212"/>
      <c r="I185" s="215"/>
      <c r="J185" s="226">
        <f>BK185</f>
        <v>0</v>
      </c>
      <c r="K185" s="212"/>
      <c r="L185" s="217"/>
      <c r="M185" s="218"/>
      <c r="N185" s="219"/>
      <c r="O185" s="219"/>
      <c r="P185" s="220">
        <f>SUM(P186:P187)</f>
        <v>0</v>
      </c>
      <c r="Q185" s="219"/>
      <c r="R185" s="220">
        <f>SUM(R186:R187)</f>
        <v>0</v>
      </c>
      <c r="S185" s="219"/>
      <c r="T185" s="221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2" t="s">
        <v>88</v>
      </c>
      <c r="AT185" s="223" t="s">
        <v>79</v>
      </c>
      <c r="AU185" s="223" t="s">
        <v>90</v>
      </c>
      <c r="AY185" s="222" t="s">
        <v>156</v>
      </c>
      <c r="BK185" s="224">
        <f>SUM(BK186:BK187)</f>
        <v>0</v>
      </c>
    </row>
    <row r="186" s="2" customFormat="1" ht="16.5" customHeight="1">
      <c r="A186" s="39"/>
      <c r="B186" s="40"/>
      <c r="C186" s="227" t="s">
        <v>308</v>
      </c>
      <c r="D186" s="227" t="s">
        <v>160</v>
      </c>
      <c r="E186" s="228" t="s">
        <v>309</v>
      </c>
      <c r="F186" s="229" t="s">
        <v>231</v>
      </c>
      <c r="G186" s="230" t="s">
        <v>163</v>
      </c>
      <c r="H186" s="231">
        <v>1</v>
      </c>
      <c r="I186" s="232"/>
      <c r="J186" s="233">
        <f>ROUND(I186*H186,2)</f>
        <v>0</v>
      </c>
      <c r="K186" s="229" t="s">
        <v>1</v>
      </c>
      <c r="L186" s="45"/>
      <c r="M186" s="234" t="s">
        <v>1</v>
      </c>
      <c r="N186" s="235" t="s">
        <v>45</v>
      </c>
      <c r="O186" s="92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88</v>
      </c>
      <c r="AT186" s="238" t="s">
        <v>160</v>
      </c>
      <c r="AU186" s="238" t="s">
        <v>164</v>
      </c>
      <c r="AY186" s="18" t="s">
        <v>156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88</v>
      </c>
      <c r="BK186" s="239">
        <f>ROUND(I186*H186,2)</f>
        <v>0</v>
      </c>
      <c r="BL186" s="18" t="s">
        <v>88</v>
      </c>
      <c r="BM186" s="238" t="s">
        <v>310</v>
      </c>
    </row>
    <row r="187" s="2" customFormat="1">
      <c r="A187" s="39"/>
      <c r="B187" s="40"/>
      <c r="C187" s="41"/>
      <c r="D187" s="240" t="s">
        <v>233</v>
      </c>
      <c r="E187" s="41"/>
      <c r="F187" s="241" t="s">
        <v>311</v>
      </c>
      <c r="G187" s="41"/>
      <c r="H187" s="41"/>
      <c r="I187" s="242"/>
      <c r="J187" s="41"/>
      <c r="K187" s="41"/>
      <c r="L187" s="45"/>
      <c r="M187" s="243"/>
      <c r="N187" s="244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233</v>
      </c>
      <c r="AU187" s="18" t="s">
        <v>164</v>
      </c>
    </row>
    <row r="188" s="12" customFormat="1" ht="20.88" customHeight="1">
      <c r="A188" s="12"/>
      <c r="B188" s="211"/>
      <c r="C188" s="212"/>
      <c r="D188" s="213" t="s">
        <v>79</v>
      </c>
      <c r="E188" s="225" t="s">
        <v>312</v>
      </c>
      <c r="F188" s="225" t="s">
        <v>313</v>
      </c>
      <c r="G188" s="212"/>
      <c r="H188" s="212"/>
      <c r="I188" s="215"/>
      <c r="J188" s="226">
        <f>BK188</f>
        <v>0</v>
      </c>
      <c r="K188" s="212"/>
      <c r="L188" s="217"/>
      <c r="M188" s="218"/>
      <c r="N188" s="219"/>
      <c r="O188" s="219"/>
      <c r="P188" s="220">
        <f>SUM(P189:P190)</f>
        <v>0</v>
      </c>
      <c r="Q188" s="219"/>
      <c r="R188" s="220">
        <f>SUM(R189:R190)</f>
        <v>0</v>
      </c>
      <c r="S188" s="219"/>
      <c r="T188" s="221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2" t="s">
        <v>88</v>
      </c>
      <c r="AT188" s="223" t="s">
        <v>79</v>
      </c>
      <c r="AU188" s="223" t="s">
        <v>90</v>
      </c>
      <c r="AY188" s="222" t="s">
        <v>156</v>
      </c>
      <c r="BK188" s="224">
        <f>SUM(BK189:BK190)</f>
        <v>0</v>
      </c>
    </row>
    <row r="189" s="2" customFormat="1" ht="16.5" customHeight="1">
      <c r="A189" s="39"/>
      <c r="B189" s="40"/>
      <c r="C189" s="227" t="s">
        <v>314</v>
      </c>
      <c r="D189" s="227" t="s">
        <v>160</v>
      </c>
      <c r="E189" s="228" t="s">
        <v>315</v>
      </c>
      <c r="F189" s="229" t="s">
        <v>316</v>
      </c>
      <c r="G189" s="230" t="s">
        <v>317</v>
      </c>
      <c r="H189" s="231">
        <v>2</v>
      </c>
      <c r="I189" s="232"/>
      <c r="J189" s="233">
        <f>ROUND(I189*H189,2)</f>
        <v>0</v>
      </c>
      <c r="K189" s="229" t="s">
        <v>1</v>
      </c>
      <c r="L189" s="45"/>
      <c r="M189" s="234" t="s">
        <v>1</v>
      </c>
      <c r="N189" s="235" t="s">
        <v>45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88</v>
      </c>
      <c r="AT189" s="238" t="s">
        <v>160</v>
      </c>
      <c r="AU189" s="238" t="s">
        <v>164</v>
      </c>
      <c r="AY189" s="18" t="s">
        <v>156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88</v>
      </c>
      <c r="BK189" s="239">
        <f>ROUND(I189*H189,2)</f>
        <v>0</v>
      </c>
      <c r="BL189" s="18" t="s">
        <v>88</v>
      </c>
      <c r="BM189" s="238" t="s">
        <v>318</v>
      </c>
    </row>
    <row r="190" s="2" customFormat="1" ht="16.5" customHeight="1">
      <c r="A190" s="39"/>
      <c r="B190" s="40"/>
      <c r="C190" s="227" t="s">
        <v>319</v>
      </c>
      <c r="D190" s="227" t="s">
        <v>160</v>
      </c>
      <c r="E190" s="228" t="s">
        <v>320</v>
      </c>
      <c r="F190" s="229" t="s">
        <v>321</v>
      </c>
      <c r="G190" s="230" t="s">
        <v>163</v>
      </c>
      <c r="H190" s="231">
        <v>1</v>
      </c>
      <c r="I190" s="232"/>
      <c r="J190" s="233">
        <f>ROUND(I190*H190,2)</f>
        <v>0</v>
      </c>
      <c r="K190" s="229" t="s">
        <v>1</v>
      </c>
      <c r="L190" s="45"/>
      <c r="M190" s="234" t="s">
        <v>1</v>
      </c>
      <c r="N190" s="235" t="s">
        <v>45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88</v>
      </c>
      <c r="AT190" s="238" t="s">
        <v>160</v>
      </c>
      <c r="AU190" s="238" t="s">
        <v>164</v>
      </c>
      <c r="AY190" s="18" t="s">
        <v>156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88</v>
      </c>
      <c r="BK190" s="239">
        <f>ROUND(I190*H190,2)</f>
        <v>0</v>
      </c>
      <c r="BL190" s="18" t="s">
        <v>88</v>
      </c>
      <c r="BM190" s="238" t="s">
        <v>322</v>
      </c>
    </row>
    <row r="191" s="12" customFormat="1" ht="20.88" customHeight="1">
      <c r="A191" s="12"/>
      <c r="B191" s="211"/>
      <c r="C191" s="212"/>
      <c r="D191" s="213" t="s">
        <v>79</v>
      </c>
      <c r="E191" s="225" t="s">
        <v>323</v>
      </c>
      <c r="F191" s="225" t="s">
        <v>324</v>
      </c>
      <c r="G191" s="212"/>
      <c r="H191" s="212"/>
      <c r="I191" s="215"/>
      <c r="J191" s="226">
        <f>BK191</f>
        <v>0</v>
      </c>
      <c r="K191" s="212"/>
      <c r="L191" s="217"/>
      <c r="M191" s="218"/>
      <c r="N191" s="219"/>
      <c r="O191" s="219"/>
      <c r="P191" s="220">
        <f>P192</f>
        <v>0</v>
      </c>
      <c r="Q191" s="219"/>
      <c r="R191" s="220">
        <f>R192</f>
        <v>0</v>
      </c>
      <c r="S191" s="219"/>
      <c r="T191" s="221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2" t="s">
        <v>88</v>
      </c>
      <c r="AT191" s="223" t="s">
        <v>79</v>
      </c>
      <c r="AU191" s="223" t="s">
        <v>90</v>
      </c>
      <c r="AY191" s="222" t="s">
        <v>156</v>
      </c>
      <c r="BK191" s="224">
        <f>BK192</f>
        <v>0</v>
      </c>
    </row>
    <row r="192" s="2" customFormat="1" ht="16.5" customHeight="1">
      <c r="A192" s="39"/>
      <c r="B192" s="40"/>
      <c r="C192" s="227" t="s">
        <v>325</v>
      </c>
      <c r="D192" s="227" t="s">
        <v>160</v>
      </c>
      <c r="E192" s="228" t="s">
        <v>326</v>
      </c>
      <c r="F192" s="229" t="s">
        <v>324</v>
      </c>
      <c r="G192" s="230" t="s">
        <v>163</v>
      </c>
      <c r="H192" s="231">
        <v>1</v>
      </c>
      <c r="I192" s="232"/>
      <c r="J192" s="233">
        <f>ROUND(I192*H192,2)</f>
        <v>0</v>
      </c>
      <c r="K192" s="229" t="s">
        <v>1</v>
      </c>
      <c r="L192" s="45"/>
      <c r="M192" s="234" t="s">
        <v>1</v>
      </c>
      <c r="N192" s="235" t="s">
        <v>45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88</v>
      </c>
      <c r="AT192" s="238" t="s">
        <v>160</v>
      </c>
      <c r="AU192" s="238" t="s">
        <v>164</v>
      </c>
      <c r="AY192" s="18" t="s">
        <v>156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88</v>
      </c>
      <c r="BK192" s="239">
        <f>ROUND(I192*H192,2)</f>
        <v>0</v>
      </c>
      <c r="BL192" s="18" t="s">
        <v>88</v>
      </c>
      <c r="BM192" s="238" t="s">
        <v>327</v>
      </c>
    </row>
    <row r="193" s="12" customFormat="1" ht="20.88" customHeight="1">
      <c r="A193" s="12"/>
      <c r="B193" s="211"/>
      <c r="C193" s="212"/>
      <c r="D193" s="213" t="s">
        <v>79</v>
      </c>
      <c r="E193" s="225" t="s">
        <v>328</v>
      </c>
      <c r="F193" s="225" t="s">
        <v>329</v>
      </c>
      <c r="G193" s="212"/>
      <c r="H193" s="212"/>
      <c r="I193" s="215"/>
      <c r="J193" s="226">
        <f>BK193</f>
        <v>0</v>
      </c>
      <c r="K193" s="212"/>
      <c r="L193" s="217"/>
      <c r="M193" s="218"/>
      <c r="N193" s="219"/>
      <c r="O193" s="219"/>
      <c r="P193" s="220">
        <f>SUM(P194:P197)</f>
        <v>0</v>
      </c>
      <c r="Q193" s="219"/>
      <c r="R193" s="220">
        <f>SUM(R194:R197)</f>
        <v>0</v>
      </c>
      <c r="S193" s="219"/>
      <c r="T193" s="221">
        <f>SUM(T194:T197)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2" t="s">
        <v>88</v>
      </c>
      <c r="AT193" s="223" t="s">
        <v>79</v>
      </c>
      <c r="AU193" s="223" t="s">
        <v>90</v>
      </c>
      <c r="AY193" s="222" t="s">
        <v>156</v>
      </c>
      <c r="BK193" s="224">
        <f>SUM(BK194:BK197)</f>
        <v>0</v>
      </c>
    </row>
    <row r="194" s="2" customFormat="1" ht="16.5" customHeight="1">
      <c r="A194" s="39"/>
      <c r="B194" s="40"/>
      <c r="C194" s="227" t="s">
        <v>330</v>
      </c>
      <c r="D194" s="227" t="s">
        <v>160</v>
      </c>
      <c r="E194" s="228" t="s">
        <v>331</v>
      </c>
      <c r="F194" s="229" t="s">
        <v>332</v>
      </c>
      <c r="G194" s="230" t="s">
        <v>163</v>
      </c>
      <c r="H194" s="231">
        <v>1</v>
      </c>
      <c r="I194" s="232"/>
      <c r="J194" s="233">
        <f>ROUND(I194*H194,2)</f>
        <v>0</v>
      </c>
      <c r="K194" s="229" t="s">
        <v>1</v>
      </c>
      <c r="L194" s="45"/>
      <c r="M194" s="234" t="s">
        <v>1</v>
      </c>
      <c r="N194" s="235" t="s">
        <v>45</v>
      </c>
      <c r="O194" s="92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88</v>
      </c>
      <c r="AT194" s="238" t="s">
        <v>160</v>
      </c>
      <c r="AU194" s="238" t="s">
        <v>164</v>
      </c>
      <c r="AY194" s="18" t="s">
        <v>156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88</v>
      </c>
      <c r="BK194" s="239">
        <f>ROUND(I194*H194,2)</f>
        <v>0</v>
      </c>
      <c r="BL194" s="18" t="s">
        <v>88</v>
      </c>
      <c r="BM194" s="238" t="s">
        <v>333</v>
      </c>
    </row>
    <row r="195" s="2" customFormat="1">
      <c r="A195" s="39"/>
      <c r="B195" s="40"/>
      <c r="C195" s="41"/>
      <c r="D195" s="240" t="s">
        <v>233</v>
      </c>
      <c r="E195" s="41"/>
      <c r="F195" s="241" t="s">
        <v>334</v>
      </c>
      <c r="G195" s="41"/>
      <c r="H195" s="41"/>
      <c r="I195" s="242"/>
      <c r="J195" s="41"/>
      <c r="K195" s="41"/>
      <c r="L195" s="45"/>
      <c r="M195" s="243"/>
      <c r="N195" s="24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233</v>
      </c>
      <c r="AU195" s="18" t="s">
        <v>164</v>
      </c>
    </row>
    <row r="196" s="2" customFormat="1" ht="16.5" customHeight="1">
      <c r="A196" s="39"/>
      <c r="B196" s="40"/>
      <c r="C196" s="227" t="s">
        <v>335</v>
      </c>
      <c r="D196" s="227" t="s">
        <v>160</v>
      </c>
      <c r="E196" s="228" t="s">
        <v>336</v>
      </c>
      <c r="F196" s="229" t="s">
        <v>337</v>
      </c>
      <c r="G196" s="230" t="s">
        <v>163</v>
      </c>
      <c r="H196" s="231">
        <v>1</v>
      </c>
      <c r="I196" s="232"/>
      <c r="J196" s="233">
        <f>ROUND(I196*H196,2)</f>
        <v>0</v>
      </c>
      <c r="K196" s="229" t="s">
        <v>1</v>
      </c>
      <c r="L196" s="45"/>
      <c r="M196" s="234" t="s">
        <v>1</v>
      </c>
      <c r="N196" s="235" t="s">
        <v>45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88</v>
      </c>
      <c r="AT196" s="238" t="s">
        <v>160</v>
      </c>
      <c r="AU196" s="238" t="s">
        <v>164</v>
      </c>
      <c r="AY196" s="18" t="s">
        <v>156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88</v>
      </c>
      <c r="BK196" s="239">
        <f>ROUND(I196*H196,2)</f>
        <v>0</v>
      </c>
      <c r="BL196" s="18" t="s">
        <v>88</v>
      </c>
      <c r="BM196" s="238" t="s">
        <v>338</v>
      </c>
    </row>
    <row r="197" s="2" customFormat="1">
      <c r="A197" s="39"/>
      <c r="B197" s="40"/>
      <c r="C197" s="41"/>
      <c r="D197" s="240" t="s">
        <v>233</v>
      </c>
      <c r="E197" s="41"/>
      <c r="F197" s="241" t="s">
        <v>339</v>
      </c>
      <c r="G197" s="41"/>
      <c r="H197" s="41"/>
      <c r="I197" s="242"/>
      <c r="J197" s="41"/>
      <c r="K197" s="41"/>
      <c r="L197" s="45"/>
      <c r="M197" s="245"/>
      <c r="N197" s="246"/>
      <c r="O197" s="247"/>
      <c r="P197" s="247"/>
      <c r="Q197" s="247"/>
      <c r="R197" s="247"/>
      <c r="S197" s="247"/>
      <c r="T197" s="248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233</v>
      </c>
      <c r="AU197" s="18" t="s">
        <v>164</v>
      </c>
    </row>
    <row r="198" s="2" customFormat="1" ht="6.96" customHeight="1">
      <c r="A198" s="39"/>
      <c r="B198" s="67"/>
      <c r="C198" s="68"/>
      <c r="D198" s="68"/>
      <c r="E198" s="68"/>
      <c r="F198" s="68"/>
      <c r="G198" s="68"/>
      <c r="H198" s="68"/>
      <c r="I198" s="68"/>
      <c r="J198" s="68"/>
      <c r="K198" s="68"/>
      <c r="L198" s="45"/>
      <c r="M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</row>
  </sheetData>
  <sheetProtection sheet="1" autoFilter="0" formatColumns="0" formatRows="0" objects="1" scenarios="1" spinCount="100000" saltValue="mbLEm6wpnHEVDz4Tc2I6VQQz8CVqf6iUiXSA2lZqp5OUqSnJalKO0YYq4f+ybEfh1hcWWVTOL4aPaYfAOsX/dg==" hashValue="EXOvVjVF4dBV1qkJduDUc2EOkIAUcMx6PdkNekiggoFUpaOITh4mwkbkzshJEIcsge8N8KQ2jd/hPVHNF6D4lw==" algorithmName="SHA-512" password="CC35"/>
  <autoFilter ref="C133:K197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90</v>
      </c>
    </row>
    <row r="4" s="1" customFormat="1" ht="24.96" customHeight="1">
      <c r="B4" s="21"/>
      <c r="D4" s="149" t="s">
        <v>117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MVE Pořešín, DPS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340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11. 11. 2025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34</v>
      </c>
      <c r="F21" s="39"/>
      <c r="G21" s="39"/>
      <c r="H21" s="39"/>
      <c r="I21" s="151" t="s">
        <v>28</v>
      </c>
      <c r="J21" s="142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37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28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40</v>
      </c>
      <c r="E30" s="39"/>
      <c r="F30" s="39"/>
      <c r="G30" s="39"/>
      <c r="H30" s="39"/>
      <c r="I30" s="39"/>
      <c r="J30" s="161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42</v>
      </c>
      <c r="G32" s="39"/>
      <c r="H32" s="39"/>
      <c r="I32" s="162" t="s">
        <v>41</v>
      </c>
      <c r="J32" s="162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44</v>
      </c>
      <c r="E33" s="151" t="s">
        <v>45</v>
      </c>
      <c r="F33" s="164">
        <f>ROUND((SUM(BE124:BE146)),  2)</f>
        <v>0</v>
      </c>
      <c r="G33" s="39"/>
      <c r="H33" s="39"/>
      <c r="I33" s="165">
        <v>0.20999999999999999</v>
      </c>
      <c r="J33" s="164">
        <f>ROUND(((SUM(BE124:BE146))*I33),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46</v>
      </c>
      <c r="F34" s="164">
        <f>ROUND((SUM(BF124:BF146)),  2)</f>
        <v>0</v>
      </c>
      <c r="G34" s="39"/>
      <c r="H34" s="39"/>
      <c r="I34" s="165">
        <v>0.12</v>
      </c>
      <c r="J34" s="164">
        <f>ROUND(((SUM(BF124:BF146))*I34),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47</v>
      </c>
      <c r="F35" s="164">
        <f>ROUND((SUM(BG124:BG146)),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48</v>
      </c>
      <c r="F36" s="164">
        <f>ROUND((SUM(BH124:BH146)),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49</v>
      </c>
      <c r="F37" s="164">
        <f>ROUND((SUM(BI124:BI146)),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50</v>
      </c>
      <c r="E39" s="168"/>
      <c r="F39" s="168"/>
      <c r="G39" s="169" t="s">
        <v>51</v>
      </c>
      <c r="H39" s="170" t="s">
        <v>52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MVE Pořešín, DPS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PS 02 - Zařízení vtoku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11. 11. 2025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Vltavy, státní podnik</v>
      </c>
      <c r="G91" s="41"/>
      <c r="H91" s="41"/>
      <c r="I91" s="33" t="s">
        <v>32</v>
      </c>
      <c r="J91" s="37" t="str">
        <f>E21</f>
        <v>Mürabell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121</v>
      </c>
      <c r="D94" s="186"/>
      <c r="E94" s="186"/>
      <c r="F94" s="186"/>
      <c r="G94" s="186"/>
      <c r="H94" s="186"/>
      <c r="I94" s="186"/>
      <c r="J94" s="187" t="s">
        <v>122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123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s="9" customFormat="1" ht="24.96" customHeight="1">
      <c r="A97" s="9"/>
      <c r="B97" s="189"/>
      <c r="C97" s="190"/>
      <c r="D97" s="191" t="s">
        <v>340</v>
      </c>
      <c r="E97" s="192"/>
      <c r="F97" s="192"/>
      <c r="G97" s="192"/>
      <c r="H97" s="192"/>
      <c r="I97" s="192"/>
      <c r="J97" s="193">
        <f>J125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341</v>
      </c>
      <c r="E98" s="197"/>
      <c r="F98" s="197"/>
      <c r="G98" s="197"/>
      <c r="H98" s="197"/>
      <c r="I98" s="197"/>
      <c r="J98" s="198">
        <f>J126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342</v>
      </c>
      <c r="E99" s="197"/>
      <c r="F99" s="197"/>
      <c r="G99" s="197"/>
      <c r="H99" s="197"/>
      <c r="I99" s="197"/>
      <c r="J99" s="198">
        <f>J130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343</v>
      </c>
      <c r="E100" s="197"/>
      <c r="F100" s="197"/>
      <c r="G100" s="197"/>
      <c r="H100" s="197"/>
      <c r="I100" s="197"/>
      <c r="J100" s="198">
        <f>J133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344</v>
      </c>
      <c r="E101" s="197"/>
      <c r="F101" s="197"/>
      <c r="G101" s="197"/>
      <c r="H101" s="197"/>
      <c r="I101" s="197"/>
      <c r="J101" s="198">
        <f>J135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345</v>
      </c>
      <c r="E102" s="197"/>
      <c r="F102" s="197"/>
      <c r="G102" s="197"/>
      <c r="H102" s="197"/>
      <c r="I102" s="197"/>
      <c r="J102" s="198">
        <f>J139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346</v>
      </c>
      <c r="E103" s="197"/>
      <c r="F103" s="197"/>
      <c r="G103" s="197"/>
      <c r="H103" s="197"/>
      <c r="I103" s="197"/>
      <c r="J103" s="198">
        <f>J141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347</v>
      </c>
      <c r="E104" s="197"/>
      <c r="F104" s="197"/>
      <c r="G104" s="197"/>
      <c r="H104" s="197"/>
      <c r="I104" s="197"/>
      <c r="J104" s="198">
        <f>J143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142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4" t="str">
        <f>E7</f>
        <v>MVE Pořešín, DPS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118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PS 02 - Zařízení vtoku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 xml:space="preserve"> </v>
      </c>
      <c r="G118" s="41"/>
      <c r="H118" s="41"/>
      <c r="I118" s="33" t="s">
        <v>22</v>
      </c>
      <c r="J118" s="80" t="str">
        <f>IF(J12="","",J12)</f>
        <v>11. 11. 2025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Povodí Vltavy, státní podnik</v>
      </c>
      <c r="G120" s="41"/>
      <c r="H120" s="41"/>
      <c r="I120" s="33" t="s">
        <v>32</v>
      </c>
      <c r="J120" s="37" t="str">
        <f>E21</f>
        <v>Mürabell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IF(E18="","",E18)</f>
        <v>Vyplň údaj</v>
      </c>
      <c r="G121" s="41"/>
      <c r="H121" s="41"/>
      <c r="I121" s="33" t="s">
        <v>37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0"/>
      <c r="B123" s="201"/>
      <c r="C123" s="202" t="s">
        <v>143</v>
      </c>
      <c r="D123" s="203" t="s">
        <v>65</v>
      </c>
      <c r="E123" s="203" t="s">
        <v>61</v>
      </c>
      <c r="F123" s="203" t="s">
        <v>62</v>
      </c>
      <c r="G123" s="203" t="s">
        <v>144</v>
      </c>
      <c r="H123" s="203" t="s">
        <v>145</v>
      </c>
      <c r="I123" s="203" t="s">
        <v>146</v>
      </c>
      <c r="J123" s="203" t="s">
        <v>122</v>
      </c>
      <c r="K123" s="204" t="s">
        <v>147</v>
      </c>
      <c r="L123" s="205"/>
      <c r="M123" s="101" t="s">
        <v>1</v>
      </c>
      <c r="N123" s="102" t="s">
        <v>44</v>
      </c>
      <c r="O123" s="102" t="s">
        <v>148</v>
      </c>
      <c r="P123" s="102" t="s">
        <v>149</v>
      </c>
      <c r="Q123" s="102" t="s">
        <v>150</v>
      </c>
      <c r="R123" s="102" t="s">
        <v>151</v>
      </c>
      <c r="S123" s="102" t="s">
        <v>152</v>
      </c>
      <c r="T123" s="103" t="s">
        <v>153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9"/>
      <c r="B124" s="40"/>
      <c r="C124" s="108" t="s">
        <v>154</v>
      </c>
      <c r="D124" s="41"/>
      <c r="E124" s="41"/>
      <c r="F124" s="41"/>
      <c r="G124" s="41"/>
      <c r="H124" s="41"/>
      <c r="I124" s="41"/>
      <c r="J124" s="206">
        <f>BK124</f>
        <v>0</v>
      </c>
      <c r="K124" s="41"/>
      <c r="L124" s="45"/>
      <c r="M124" s="104"/>
      <c r="N124" s="207"/>
      <c r="O124" s="105"/>
      <c r="P124" s="208">
        <f>P125</f>
        <v>0</v>
      </c>
      <c r="Q124" s="105"/>
      <c r="R124" s="208">
        <f>R125</f>
        <v>0</v>
      </c>
      <c r="S124" s="105"/>
      <c r="T124" s="209">
        <f>T125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79</v>
      </c>
      <c r="AU124" s="18" t="s">
        <v>124</v>
      </c>
      <c r="BK124" s="210">
        <f>BK125</f>
        <v>0</v>
      </c>
    </row>
    <row r="125" s="12" customFormat="1" ht="25.92" customHeight="1">
      <c r="A125" s="12"/>
      <c r="B125" s="211"/>
      <c r="C125" s="212"/>
      <c r="D125" s="213" t="s">
        <v>79</v>
      </c>
      <c r="E125" s="214" t="s">
        <v>91</v>
      </c>
      <c r="F125" s="214" t="s">
        <v>92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P126+P130+P133+P135+P139+P141+P143</f>
        <v>0</v>
      </c>
      <c r="Q125" s="219"/>
      <c r="R125" s="220">
        <f>R126+R130+R133+R135+R139+R141+R143</f>
        <v>0</v>
      </c>
      <c r="S125" s="219"/>
      <c r="T125" s="221">
        <f>T126+T130+T133+T135+T139+T141+T143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155</v>
      </c>
      <c r="AT125" s="223" t="s">
        <v>79</v>
      </c>
      <c r="AU125" s="223" t="s">
        <v>80</v>
      </c>
      <c r="AY125" s="222" t="s">
        <v>156</v>
      </c>
      <c r="BK125" s="224">
        <f>BK126+BK130+BK133+BK135+BK139+BK141+BK143</f>
        <v>0</v>
      </c>
    </row>
    <row r="126" s="12" customFormat="1" ht="22.8" customHeight="1">
      <c r="A126" s="12"/>
      <c r="B126" s="211"/>
      <c r="C126" s="212"/>
      <c r="D126" s="213" t="s">
        <v>79</v>
      </c>
      <c r="E126" s="225" t="s">
        <v>348</v>
      </c>
      <c r="F126" s="225" t="s">
        <v>349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SUM(P127:P129)</f>
        <v>0</v>
      </c>
      <c r="Q126" s="219"/>
      <c r="R126" s="220">
        <f>SUM(R127:R129)</f>
        <v>0</v>
      </c>
      <c r="S126" s="219"/>
      <c r="T126" s="221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88</v>
      </c>
      <c r="AT126" s="223" t="s">
        <v>79</v>
      </c>
      <c r="AU126" s="223" t="s">
        <v>88</v>
      </c>
      <c r="AY126" s="222" t="s">
        <v>156</v>
      </c>
      <c r="BK126" s="224">
        <f>SUM(BK127:BK129)</f>
        <v>0</v>
      </c>
    </row>
    <row r="127" s="2" customFormat="1" ht="16.5" customHeight="1">
      <c r="A127" s="39"/>
      <c r="B127" s="40"/>
      <c r="C127" s="227" t="s">
        <v>88</v>
      </c>
      <c r="D127" s="227" t="s">
        <v>160</v>
      </c>
      <c r="E127" s="228" t="s">
        <v>350</v>
      </c>
      <c r="F127" s="229" t="s">
        <v>351</v>
      </c>
      <c r="G127" s="230" t="s">
        <v>163</v>
      </c>
      <c r="H127" s="231">
        <v>1</v>
      </c>
      <c r="I127" s="232"/>
      <c r="J127" s="233">
        <f>ROUND(I127*H127,2)</f>
        <v>0</v>
      </c>
      <c r="K127" s="229" t="s">
        <v>1</v>
      </c>
      <c r="L127" s="45"/>
      <c r="M127" s="234" t="s">
        <v>1</v>
      </c>
      <c r="N127" s="235" t="s">
        <v>45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88</v>
      </c>
      <c r="AT127" s="238" t="s">
        <v>160</v>
      </c>
      <c r="AU127" s="238" t="s">
        <v>90</v>
      </c>
      <c r="AY127" s="18" t="s">
        <v>156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88</v>
      </c>
      <c r="BK127" s="239">
        <f>ROUND(I127*H127,2)</f>
        <v>0</v>
      </c>
      <c r="BL127" s="18" t="s">
        <v>88</v>
      </c>
      <c r="BM127" s="238" t="s">
        <v>352</v>
      </c>
    </row>
    <row r="128" s="2" customFormat="1" ht="16.5" customHeight="1">
      <c r="A128" s="39"/>
      <c r="B128" s="40"/>
      <c r="C128" s="227" t="s">
        <v>90</v>
      </c>
      <c r="D128" s="227" t="s">
        <v>160</v>
      </c>
      <c r="E128" s="228" t="s">
        <v>353</v>
      </c>
      <c r="F128" s="229" t="s">
        <v>354</v>
      </c>
      <c r="G128" s="230" t="s">
        <v>163</v>
      </c>
      <c r="H128" s="231">
        <v>1</v>
      </c>
      <c r="I128" s="232"/>
      <c r="J128" s="233">
        <f>ROUND(I128*H128,2)</f>
        <v>0</v>
      </c>
      <c r="K128" s="229" t="s">
        <v>1</v>
      </c>
      <c r="L128" s="45"/>
      <c r="M128" s="234" t="s">
        <v>1</v>
      </c>
      <c r="N128" s="235" t="s">
        <v>45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88</v>
      </c>
      <c r="AT128" s="238" t="s">
        <v>160</v>
      </c>
      <c r="AU128" s="238" t="s">
        <v>90</v>
      </c>
      <c r="AY128" s="18" t="s">
        <v>156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88</v>
      </c>
      <c r="BK128" s="239">
        <f>ROUND(I128*H128,2)</f>
        <v>0</v>
      </c>
      <c r="BL128" s="18" t="s">
        <v>88</v>
      </c>
      <c r="BM128" s="238" t="s">
        <v>355</v>
      </c>
    </row>
    <row r="129" s="2" customFormat="1" ht="16.5" customHeight="1">
      <c r="A129" s="39"/>
      <c r="B129" s="40"/>
      <c r="C129" s="227" t="s">
        <v>164</v>
      </c>
      <c r="D129" s="227" t="s">
        <v>160</v>
      </c>
      <c r="E129" s="228" t="s">
        <v>356</v>
      </c>
      <c r="F129" s="229" t="s">
        <v>357</v>
      </c>
      <c r="G129" s="230" t="s">
        <v>163</v>
      </c>
      <c r="H129" s="231">
        <v>1</v>
      </c>
      <c r="I129" s="232"/>
      <c r="J129" s="233">
        <f>ROUND(I129*H129,2)</f>
        <v>0</v>
      </c>
      <c r="K129" s="229" t="s">
        <v>1</v>
      </c>
      <c r="L129" s="45"/>
      <c r="M129" s="234" t="s">
        <v>1</v>
      </c>
      <c r="N129" s="235" t="s">
        <v>45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88</v>
      </c>
      <c r="AT129" s="238" t="s">
        <v>160</v>
      </c>
      <c r="AU129" s="238" t="s">
        <v>90</v>
      </c>
      <c r="AY129" s="18" t="s">
        <v>156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88</v>
      </c>
      <c r="BK129" s="239">
        <f>ROUND(I129*H129,2)</f>
        <v>0</v>
      </c>
      <c r="BL129" s="18" t="s">
        <v>88</v>
      </c>
      <c r="BM129" s="238" t="s">
        <v>358</v>
      </c>
    </row>
    <row r="130" s="12" customFormat="1" ht="22.8" customHeight="1">
      <c r="A130" s="12"/>
      <c r="B130" s="211"/>
      <c r="C130" s="212"/>
      <c r="D130" s="213" t="s">
        <v>79</v>
      </c>
      <c r="E130" s="225" t="s">
        <v>359</v>
      </c>
      <c r="F130" s="225" t="s">
        <v>360</v>
      </c>
      <c r="G130" s="212"/>
      <c r="H130" s="212"/>
      <c r="I130" s="215"/>
      <c r="J130" s="226">
        <f>BK130</f>
        <v>0</v>
      </c>
      <c r="K130" s="212"/>
      <c r="L130" s="217"/>
      <c r="M130" s="218"/>
      <c r="N130" s="219"/>
      <c r="O130" s="219"/>
      <c r="P130" s="220">
        <f>SUM(P131:P132)</f>
        <v>0</v>
      </c>
      <c r="Q130" s="219"/>
      <c r="R130" s="220">
        <f>SUM(R131:R132)</f>
        <v>0</v>
      </c>
      <c r="S130" s="219"/>
      <c r="T130" s="221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88</v>
      </c>
      <c r="AT130" s="223" t="s">
        <v>79</v>
      </c>
      <c r="AU130" s="223" t="s">
        <v>88</v>
      </c>
      <c r="AY130" s="222" t="s">
        <v>156</v>
      </c>
      <c r="BK130" s="224">
        <f>SUM(BK131:BK132)</f>
        <v>0</v>
      </c>
    </row>
    <row r="131" s="2" customFormat="1" ht="16.5" customHeight="1">
      <c r="A131" s="39"/>
      <c r="B131" s="40"/>
      <c r="C131" s="227" t="s">
        <v>172</v>
      </c>
      <c r="D131" s="227" t="s">
        <v>160</v>
      </c>
      <c r="E131" s="228" t="s">
        <v>361</v>
      </c>
      <c r="F131" s="229" t="s">
        <v>362</v>
      </c>
      <c r="G131" s="230" t="s">
        <v>163</v>
      </c>
      <c r="H131" s="231">
        <v>1</v>
      </c>
      <c r="I131" s="232"/>
      <c r="J131" s="233">
        <f>ROUND(I131*H131,2)</f>
        <v>0</v>
      </c>
      <c r="K131" s="229" t="s">
        <v>1</v>
      </c>
      <c r="L131" s="45"/>
      <c r="M131" s="234" t="s">
        <v>1</v>
      </c>
      <c r="N131" s="235" t="s">
        <v>45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88</v>
      </c>
      <c r="AT131" s="238" t="s">
        <v>160</v>
      </c>
      <c r="AU131" s="238" t="s">
        <v>90</v>
      </c>
      <c r="AY131" s="18" t="s">
        <v>156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88</v>
      </c>
      <c r="BK131" s="239">
        <f>ROUND(I131*H131,2)</f>
        <v>0</v>
      </c>
      <c r="BL131" s="18" t="s">
        <v>88</v>
      </c>
      <c r="BM131" s="238" t="s">
        <v>363</v>
      </c>
    </row>
    <row r="132" s="2" customFormat="1" ht="16.5" customHeight="1">
      <c r="A132" s="39"/>
      <c r="B132" s="40"/>
      <c r="C132" s="227" t="s">
        <v>155</v>
      </c>
      <c r="D132" s="227" t="s">
        <v>160</v>
      </c>
      <c r="E132" s="228" t="s">
        <v>364</v>
      </c>
      <c r="F132" s="229" t="s">
        <v>365</v>
      </c>
      <c r="G132" s="230" t="s">
        <v>163</v>
      </c>
      <c r="H132" s="231">
        <v>1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45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88</v>
      </c>
      <c r="AT132" s="238" t="s">
        <v>160</v>
      </c>
      <c r="AU132" s="238" t="s">
        <v>90</v>
      </c>
      <c r="AY132" s="18" t="s">
        <v>156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88</v>
      </c>
      <c r="BK132" s="239">
        <f>ROUND(I132*H132,2)</f>
        <v>0</v>
      </c>
      <c r="BL132" s="18" t="s">
        <v>88</v>
      </c>
      <c r="BM132" s="238" t="s">
        <v>366</v>
      </c>
    </row>
    <row r="133" s="12" customFormat="1" ht="22.8" customHeight="1">
      <c r="A133" s="12"/>
      <c r="B133" s="211"/>
      <c r="C133" s="212"/>
      <c r="D133" s="213" t="s">
        <v>79</v>
      </c>
      <c r="E133" s="225" t="s">
        <v>367</v>
      </c>
      <c r="F133" s="225" t="s">
        <v>368</v>
      </c>
      <c r="G133" s="212"/>
      <c r="H133" s="212"/>
      <c r="I133" s="215"/>
      <c r="J133" s="226">
        <f>BK133</f>
        <v>0</v>
      </c>
      <c r="K133" s="212"/>
      <c r="L133" s="217"/>
      <c r="M133" s="218"/>
      <c r="N133" s="219"/>
      <c r="O133" s="219"/>
      <c r="P133" s="220">
        <f>P134</f>
        <v>0</v>
      </c>
      <c r="Q133" s="219"/>
      <c r="R133" s="220">
        <f>R134</f>
        <v>0</v>
      </c>
      <c r="S133" s="219"/>
      <c r="T133" s="221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2" t="s">
        <v>88</v>
      </c>
      <c r="AT133" s="223" t="s">
        <v>79</v>
      </c>
      <c r="AU133" s="223" t="s">
        <v>88</v>
      </c>
      <c r="AY133" s="222" t="s">
        <v>156</v>
      </c>
      <c r="BK133" s="224">
        <f>BK134</f>
        <v>0</v>
      </c>
    </row>
    <row r="134" s="2" customFormat="1" ht="16.5" customHeight="1">
      <c r="A134" s="39"/>
      <c r="B134" s="40"/>
      <c r="C134" s="227" t="s">
        <v>181</v>
      </c>
      <c r="D134" s="227" t="s">
        <v>160</v>
      </c>
      <c r="E134" s="228" t="s">
        <v>369</v>
      </c>
      <c r="F134" s="229" t="s">
        <v>368</v>
      </c>
      <c r="G134" s="230" t="s">
        <v>163</v>
      </c>
      <c r="H134" s="231">
        <v>1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45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88</v>
      </c>
      <c r="AT134" s="238" t="s">
        <v>160</v>
      </c>
      <c r="AU134" s="238" t="s">
        <v>90</v>
      </c>
      <c r="AY134" s="18" t="s">
        <v>156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88</v>
      </c>
      <c r="BK134" s="239">
        <f>ROUND(I134*H134,2)</f>
        <v>0</v>
      </c>
      <c r="BL134" s="18" t="s">
        <v>88</v>
      </c>
      <c r="BM134" s="238" t="s">
        <v>370</v>
      </c>
    </row>
    <row r="135" s="12" customFormat="1" ht="22.8" customHeight="1">
      <c r="A135" s="12"/>
      <c r="B135" s="211"/>
      <c r="C135" s="212"/>
      <c r="D135" s="213" t="s">
        <v>79</v>
      </c>
      <c r="E135" s="225" t="s">
        <v>371</v>
      </c>
      <c r="F135" s="225" t="s">
        <v>372</v>
      </c>
      <c r="G135" s="212"/>
      <c r="H135" s="212"/>
      <c r="I135" s="215"/>
      <c r="J135" s="226">
        <f>BK135</f>
        <v>0</v>
      </c>
      <c r="K135" s="212"/>
      <c r="L135" s="217"/>
      <c r="M135" s="218"/>
      <c r="N135" s="219"/>
      <c r="O135" s="219"/>
      <c r="P135" s="220">
        <f>SUM(P136:P138)</f>
        <v>0</v>
      </c>
      <c r="Q135" s="219"/>
      <c r="R135" s="220">
        <f>SUM(R136:R138)</f>
        <v>0</v>
      </c>
      <c r="S135" s="219"/>
      <c r="T135" s="221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2" t="s">
        <v>88</v>
      </c>
      <c r="AT135" s="223" t="s">
        <v>79</v>
      </c>
      <c r="AU135" s="223" t="s">
        <v>88</v>
      </c>
      <c r="AY135" s="222" t="s">
        <v>156</v>
      </c>
      <c r="BK135" s="224">
        <f>SUM(BK136:BK138)</f>
        <v>0</v>
      </c>
    </row>
    <row r="136" s="2" customFormat="1" ht="16.5" customHeight="1">
      <c r="A136" s="39"/>
      <c r="B136" s="40"/>
      <c r="C136" s="227" t="s">
        <v>185</v>
      </c>
      <c r="D136" s="227" t="s">
        <v>160</v>
      </c>
      <c r="E136" s="228" t="s">
        <v>373</v>
      </c>
      <c r="F136" s="229" t="s">
        <v>374</v>
      </c>
      <c r="G136" s="230" t="s">
        <v>163</v>
      </c>
      <c r="H136" s="231">
        <v>1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45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88</v>
      </c>
      <c r="AT136" s="238" t="s">
        <v>160</v>
      </c>
      <c r="AU136" s="238" t="s">
        <v>90</v>
      </c>
      <c r="AY136" s="18" t="s">
        <v>156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88</v>
      </c>
      <c r="BK136" s="239">
        <f>ROUND(I136*H136,2)</f>
        <v>0</v>
      </c>
      <c r="BL136" s="18" t="s">
        <v>88</v>
      </c>
      <c r="BM136" s="238" t="s">
        <v>375</v>
      </c>
    </row>
    <row r="137" s="2" customFormat="1" ht="16.5" customHeight="1">
      <c r="A137" s="39"/>
      <c r="B137" s="40"/>
      <c r="C137" s="227" t="s">
        <v>189</v>
      </c>
      <c r="D137" s="227" t="s">
        <v>160</v>
      </c>
      <c r="E137" s="228" t="s">
        <v>376</v>
      </c>
      <c r="F137" s="229" t="s">
        <v>377</v>
      </c>
      <c r="G137" s="230" t="s">
        <v>163</v>
      </c>
      <c r="H137" s="231">
        <v>1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45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88</v>
      </c>
      <c r="AT137" s="238" t="s">
        <v>160</v>
      </c>
      <c r="AU137" s="238" t="s">
        <v>90</v>
      </c>
      <c r="AY137" s="18" t="s">
        <v>156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88</v>
      </c>
      <c r="BK137" s="239">
        <f>ROUND(I137*H137,2)</f>
        <v>0</v>
      </c>
      <c r="BL137" s="18" t="s">
        <v>88</v>
      </c>
      <c r="BM137" s="238" t="s">
        <v>378</v>
      </c>
    </row>
    <row r="138" s="2" customFormat="1" ht="24.15" customHeight="1">
      <c r="A138" s="39"/>
      <c r="B138" s="40"/>
      <c r="C138" s="227" t="s">
        <v>193</v>
      </c>
      <c r="D138" s="227" t="s">
        <v>160</v>
      </c>
      <c r="E138" s="228" t="s">
        <v>379</v>
      </c>
      <c r="F138" s="229" t="s">
        <v>380</v>
      </c>
      <c r="G138" s="230" t="s">
        <v>163</v>
      </c>
      <c r="H138" s="231">
        <v>1</v>
      </c>
      <c r="I138" s="232"/>
      <c r="J138" s="233">
        <f>ROUND(I138*H138,2)</f>
        <v>0</v>
      </c>
      <c r="K138" s="229" t="s">
        <v>1</v>
      </c>
      <c r="L138" s="45"/>
      <c r="M138" s="234" t="s">
        <v>1</v>
      </c>
      <c r="N138" s="235" t="s">
        <v>45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88</v>
      </c>
      <c r="AT138" s="238" t="s">
        <v>160</v>
      </c>
      <c r="AU138" s="238" t="s">
        <v>90</v>
      </c>
      <c r="AY138" s="18" t="s">
        <v>156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88</v>
      </c>
      <c r="BK138" s="239">
        <f>ROUND(I138*H138,2)</f>
        <v>0</v>
      </c>
      <c r="BL138" s="18" t="s">
        <v>88</v>
      </c>
      <c r="BM138" s="238" t="s">
        <v>381</v>
      </c>
    </row>
    <row r="139" s="12" customFormat="1" ht="22.8" customHeight="1">
      <c r="A139" s="12"/>
      <c r="B139" s="211"/>
      <c r="C139" s="212"/>
      <c r="D139" s="213" t="s">
        <v>79</v>
      </c>
      <c r="E139" s="225" t="s">
        <v>382</v>
      </c>
      <c r="F139" s="225" t="s">
        <v>383</v>
      </c>
      <c r="G139" s="212"/>
      <c r="H139" s="212"/>
      <c r="I139" s="215"/>
      <c r="J139" s="226">
        <f>BK139</f>
        <v>0</v>
      </c>
      <c r="K139" s="212"/>
      <c r="L139" s="217"/>
      <c r="M139" s="218"/>
      <c r="N139" s="219"/>
      <c r="O139" s="219"/>
      <c r="P139" s="220">
        <f>P140</f>
        <v>0</v>
      </c>
      <c r="Q139" s="219"/>
      <c r="R139" s="220">
        <f>R140</f>
        <v>0</v>
      </c>
      <c r="S139" s="219"/>
      <c r="T139" s="221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2" t="s">
        <v>88</v>
      </c>
      <c r="AT139" s="223" t="s">
        <v>79</v>
      </c>
      <c r="AU139" s="223" t="s">
        <v>88</v>
      </c>
      <c r="AY139" s="222" t="s">
        <v>156</v>
      </c>
      <c r="BK139" s="224">
        <f>BK140</f>
        <v>0</v>
      </c>
    </row>
    <row r="140" s="2" customFormat="1" ht="16.5" customHeight="1">
      <c r="A140" s="39"/>
      <c r="B140" s="40"/>
      <c r="C140" s="227" t="s">
        <v>197</v>
      </c>
      <c r="D140" s="227" t="s">
        <v>160</v>
      </c>
      <c r="E140" s="228" t="s">
        <v>384</v>
      </c>
      <c r="F140" s="229" t="s">
        <v>385</v>
      </c>
      <c r="G140" s="230" t="s">
        <v>163</v>
      </c>
      <c r="H140" s="231">
        <v>1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45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88</v>
      </c>
      <c r="AT140" s="238" t="s">
        <v>160</v>
      </c>
      <c r="AU140" s="238" t="s">
        <v>90</v>
      </c>
      <c r="AY140" s="18" t="s">
        <v>156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88</v>
      </c>
      <c r="BK140" s="239">
        <f>ROUND(I140*H140,2)</f>
        <v>0</v>
      </c>
      <c r="BL140" s="18" t="s">
        <v>88</v>
      </c>
      <c r="BM140" s="238" t="s">
        <v>386</v>
      </c>
    </row>
    <row r="141" s="12" customFormat="1" ht="22.8" customHeight="1">
      <c r="A141" s="12"/>
      <c r="B141" s="211"/>
      <c r="C141" s="212"/>
      <c r="D141" s="213" t="s">
        <v>79</v>
      </c>
      <c r="E141" s="225" t="s">
        <v>387</v>
      </c>
      <c r="F141" s="225" t="s">
        <v>388</v>
      </c>
      <c r="G141" s="212"/>
      <c r="H141" s="212"/>
      <c r="I141" s="215"/>
      <c r="J141" s="226">
        <f>BK141</f>
        <v>0</v>
      </c>
      <c r="K141" s="212"/>
      <c r="L141" s="217"/>
      <c r="M141" s="218"/>
      <c r="N141" s="219"/>
      <c r="O141" s="219"/>
      <c r="P141" s="220">
        <f>P142</f>
        <v>0</v>
      </c>
      <c r="Q141" s="219"/>
      <c r="R141" s="220">
        <f>R142</f>
        <v>0</v>
      </c>
      <c r="S141" s="219"/>
      <c r="T141" s="221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2" t="s">
        <v>88</v>
      </c>
      <c r="AT141" s="223" t="s">
        <v>79</v>
      </c>
      <c r="AU141" s="223" t="s">
        <v>88</v>
      </c>
      <c r="AY141" s="222" t="s">
        <v>156</v>
      </c>
      <c r="BK141" s="224">
        <f>BK142</f>
        <v>0</v>
      </c>
    </row>
    <row r="142" s="2" customFormat="1" ht="16.5" customHeight="1">
      <c r="A142" s="39"/>
      <c r="B142" s="40"/>
      <c r="C142" s="227" t="s">
        <v>203</v>
      </c>
      <c r="D142" s="227" t="s">
        <v>160</v>
      </c>
      <c r="E142" s="228" t="s">
        <v>389</v>
      </c>
      <c r="F142" s="229" t="s">
        <v>388</v>
      </c>
      <c r="G142" s="230" t="s">
        <v>390</v>
      </c>
      <c r="H142" s="231">
        <v>1</v>
      </c>
      <c r="I142" s="232"/>
      <c r="J142" s="233">
        <f>ROUND(I142*H142,2)</f>
        <v>0</v>
      </c>
      <c r="K142" s="229" t="s">
        <v>1</v>
      </c>
      <c r="L142" s="45"/>
      <c r="M142" s="234" t="s">
        <v>1</v>
      </c>
      <c r="N142" s="235" t="s">
        <v>45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88</v>
      </c>
      <c r="AT142" s="238" t="s">
        <v>160</v>
      </c>
      <c r="AU142" s="238" t="s">
        <v>90</v>
      </c>
      <c r="AY142" s="18" t="s">
        <v>156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88</v>
      </c>
      <c r="BK142" s="239">
        <f>ROUND(I142*H142,2)</f>
        <v>0</v>
      </c>
      <c r="BL142" s="18" t="s">
        <v>88</v>
      </c>
      <c r="BM142" s="238" t="s">
        <v>391</v>
      </c>
    </row>
    <row r="143" s="12" customFormat="1" ht="22.8" customHeight="1">
      <c r="A143" s="12"/>
      <c r="B143" s="211"/>
      <c r="C143" s="212"/>
      <c r="D143" s="213" t="s">
        <v>79</v>
      </c>
      <c r="E143" s="225" t="s">
        <v>392</v>
      </c>
      <c r="F143" s="225" t="s">
        <v>393</v>
      </c>
      <c r="G143" s="212"/>
      <c r="H143" s="212"/>
      <c r="I143" s="215"/>
      <c r="J143" s="226">
        <f>BK143</f>
        <v>0</v>
      </c>
      <c r="K143" s="212"/>
      <c r="L143" s="217"/>
      <c r="M143" s="218"/>
      <c r="N143" s="219"/>
      <c r="O143" s="219"/>
      <c r="P143" s="220">
        <f>SUM(P144:P146)</f>
        <v>0</v>
      </c>
      <c r="Q143" s="219"/>
      <c r="R143" s="220">
        <f>SUM(R144:R146)</f>
        <v>0</v>
      </c>
      <c r="S143" s="219"/>
      <c r="T143" s="221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2" t="s">
        <v>88</v>
      </c>
      <c r="AT143" s="223" t="s">
        <v>79</v>
      </c>
      <c r="AU143" s="223" t="s">
        <v>88</v>
      </c>
      <c r="AY143" s="222" t="s">
        <v>156</v>
      </c>
      <c r="BK143" s="224">
        <f>SUM(BK144:BK146)</f>
        <v>0</v>
      </c>
    </row>
    <row r="144" s="2" customFormat="1" ht="37.8" customHeight="1">
      <c r="A144" s="39"/>
      <c r="B144" s="40"/>
      <c r="C144" s="227" t="s">
        <v>8</v>
      </c>
      <c r="D144" s="227" t="s">
        <v>160</v>
      </c>
      <c r="E144" s="228" t="s">
        <v>394</v>
      </c>
      <c r="F144" s="229" t="s">
        <v>395</v>
      </c>
      <c r="G144" s="230" t="s">
        <v>390</v>
      </c>
      <c r="H144" s="231">
        <v>1</v>
      </c>
      <c r="I144" s="232"/>
      <c r="J144" s="233">
        <f>ROUND(I144*H144,2)</f>
        <v>0</v>
      </c>
      <c r="K144" s="229" t="s">
        <v>1</v>
      </c>
      <c r="L144" s="45"/>
      <c r="M144" s="234" t="s">
        <v>1</v>
      </c>
      <c r="N144" s="235" t="s">
        <v>45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88</v>
      </c>
      <c r="AT144" s="238" t="s">
        <v>160</v>
      </c>
      <c r="AU144" s="238" t="s">
        <v>90</v>
      </c>
      <c r="AY144" s="18" t="s">
        <v>156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88</v>
      </c>
      <c r="BK144" s="239">
        <f>ROUND(I144*H144,2)</f>
        <v>0</v>
      </c>
      <c r="BL144" s="18" t="s">
        <v>88</v>
      </c>
      <c r="BM144" s="238" t="s">
        <v>396</v>
      </c>
    </row>
    <row r="145" s="2" customFormat="1" ht="24.15" customHeight="1">
      <c r="A145" s="39"/>
      <c r="B145" s="40"/>
      <c r="C145" s="227" t="s">
        <v>212</v>
      </c>
      <c r="D145" s="227" t="s">
        <v>160</v>
      </c>
      <c r="E145" s="228" t="s">
        <v>397</v>
      </c>
      <c r="F145" s="229" t="s">
        <v>398</v>
      </c>
      <c r="G145" s="230" t="s">
        <v>390</v>
      </c>
      <c r="H145" s="231">
        <v>1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45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88</v>
      </c>
      <c r="AT145" s="238" t="s">
        <v>160</v>
      </c>
      <c r="AU145" s="238" t="s">
        <v>90</v>
      </c>
      <c r="AY145" s="18" t="s">
        <v>156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88</v>
      </c>
      <c r="BK145" s="239">
        <f>ROUND(I145*H145,2)</f>
        <v>0</v>
      </c>
      <c r="BL145" s="18" t="s">
        <v>88</v>
      </c>
      <c r="BM145" s="238" t="s">
        <v>399</v>
      </c>
    </row>
    <row r="146" s="2" customFormat="1" ht="16.5" customHeight="1">
      <c r="A146" s="39"/>
      <c r="B146" s="40"/>
      <c r="C146" s="227" t="s">
        <v>219</v>
      </c>
      <c r="D146" s="227" t="s">
        <v>160</v>
      </c>
      <c r="E146" s="228" t="s">
        <v>400</v>
      </c>
      <c r="F146" s="229" t="s">
        <v>401</v>
      </c>
      <c r="G146" s="230" t="s">
        <v>390</v>
      </c>
      <c r="H146" s="231">
        <v>1</v>
      </c>
      <c r="I146" s="232"/>
      <c r="J146" s="233">
        <f>ROUND(I146*H146,2)</f>
        <v>0</v>
      </c>
      <c r="K146" s="229" t="s">
        <v>1</v>
      </c>
      <c r="L146" s="45"/>
      <c r="M146" s="249" t="s">
        <v>1</v>
      </c>
      <c r="N146" s="250" t="s">
        <v>45</v>
      </c>
      <c r="O146" s="247"/>
      <c r="P146" s="251">
        <f>O146*H146</f>
        <v>0</v>
      </c>
      <c r="Q146" s="251">
        <v>0</v>
      </c>
      <c r="R146" s="251">
        <f>Q146*H146</f>
        <v>0</v>
      </c>
      <c r="S146" s="251">
        <v>0</v>
      </c>
      <c r="T146" s="25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88</v>
      </c>
      <c r="AT146" s="238" t="s">
        <v>160</v>
      </c>
      <c r="AU146" s="238" t="s">
        <v>90</v>
      </c>
      <c r="AY146" s="18" t="s">
        <v>156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88</v>
      </c>
      <c r="BK146" s="239">
        <f>ROUND(I146*H146,2)</f>
        <v>0</v>
      </c>
      <c r="BL146" s="18" t="s">
        <v>88</v>
      </c>
      <c r="BM146" s="238" t="s">
        <v>402</v>
      </c>
    </row>
    <row r="147" s="2" customFormat="1" ht="6.96" customHeight="1">
      <c r="A147" s="39"/>
      <c r="B147" s="67"/>
      <c r="C147" s="68"/>
      <c r="D147" s="68"/>
      <c r="E147" s="68"/>
      <c r="F147" s="68"/>
      <c r="G147" s="68"/>
      <c r="H147" s="68"/>
      <c r="I147" s="68"/>
      <c r="J147" s="68"/>
      <c r="K147" s="68"/>
      <c r="L147" s="45"/>
      <c r="M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</sheetData>
  <sheetProtection sheet="1" autoFilter="0" formatColumns="0" formatRows="0" objects="1" scenarios="1" spinCount="100000" saltValue="Z4qfS2pc+OdW8sx12VWlLUqj6ED9TQL31c3z0XVzcRpYX2D+QRcfde/lq0DQGXMVi62gerLakINbFdX/CnAdqw==" hashValue="YO1zl0AOFh94C+bSNdtrF7faPQh19lqFcaNWIq+NLlt3aymTFHXfr4oKX1jRoQq1k0ks+P+A2P/zX1zlvIZZCA==" algorithmName="SHA-512" password="CC35"/>
  <autoFilter ref="C123:K14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90</v>
      </c>
    </row>
    <row r="4" s="1" customFormat="1" ht="24.96" customHeight="1">
      <c r="B4" s="21"/>
      <c r="D4" s="149" t="s">
        <v>117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MVE Pořešín, DPS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403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11. 11. 2025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34</v>
      </c>
      <c r="F21" s="39"/>
      <c r="G21" s="39"/>
      <c r="H21" s="39"/>
      <c r="I21" s="151" t="s">
        <v>28</v>
      </c>
      <c r="J21" s="142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37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28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40</v>
      </c>
      <c r="E30" s="39"/>
      <c r="F30" s="39"/>
      <c r="G30" s="39"/>
      <c r="H30" s="39"/>
      <c r="I30" s="39"/>
      <c r="J30" s="161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42</v>
      </c>
      <c r="G32" s="39"/>
      <c r="H32" s="39"/>
      <c r="I32" s="162" t="s">
        <v>41</v>
      </c>
      <c r="J32" s="162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44</v>
      </c>
      <c r="E33" s="151" t="s">
        <v>45</v>
      </c>
      <c r="F33" s="164">
        <f>ROUND((SUM(BE127:BE555)),  2)</f>
        <v>0</v>
      </c>
      <c r="G33" s="39"/>
      <c r="H33" s="39"/>
      <c r="I33" s="165">
        <v>0.20999999999999999</v>
      </c>
      <c r="J33" s="164">
        <f>ROUND(((SUM(BE127:BE555))*I33),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46</v>
      </c>
      <c r="F34" s="164">
        <f>ROUND((SUM(BF127:BF555)),  2)</f>
        <v>0</v>
      </c>
      <c r="G34" s="39"/>
      <c r="H34" s="39"/>
      <c r="I34" s="165">
        <v>0.12</v>
      </c>
      <c r="J34" s="164">
        <f>ROUND(((SUM(BF127:BF555))*I34),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47</v>
      </c>
      <c r="F35" s="164">
        <f>ROUND((SUM(BG127:BG555)),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48</v>
      </c>
      <c r="F36" s="164">
        <f>ROUND((SUM(BH127:BH555)),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49</v>
      </c>
      <c r="F37" s="164">
        <f>ROUND((SUM(BI127:BI555)),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50</v>
      </c>
      <c r="E39" s="168"/>
      <c r="F39" s="168"/>
      <c r="G39" s="169" t="s">
        <v>51</v>
      </c>
      <c r="H39" s="170" t="s">
        <v>52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MVE Pořešín, DPS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PS 03 - Elektrotechnologická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11. 11. 2025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Vltavy, státní podnik</v>
      </c>
      <c r="G91" s="41"/>
      <c r="H91" s="41"/>
      <c r="I91" s="33" t="s">
        <v>32</v>
      </c>
      <c r="J91" s="37" t="str">
        <f>E21</f>
        <v>Mürabell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121</v>
      </c>
      <c r="D94" s="186"/>
      <c r="E94" s="186"/>
      <c r="F94" s="186"/>
      <c r="G94" s="186"/>
      <c r="H94" s="186"/>
      <c r="I94" s="186"/>
      <c r="J94" s="187" t="s">
        <v>122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123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s="9" customFormat="1" ht="24.96" customHeight="1">
      <c r="A97" s="9"/>
      <c r="B97" s="189"/>
      <c r="C97" s="190"/>
      <c r="D97" s="191" t="s">
        <v>403</v>
      </c>
      <c r="E97" s="192"/>
      <c r="F97" s="192"/>
      <c r="G97" s="192"/>
      <c r="H97" s="192"/>
      <c r="I97" s="192"/>
      <c r="J97" s="193">
        <f>J128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404</v>
      </c>
      <c r="E98" s="197"/>
      <c r="F98" s="197"/>
      <c r="G98" s="197"/>
      <c r="H98" s="197"/>
      <c r="I98" s="197"/>
      <c r="J98" s="198">
        <f>J129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405</v>
      </c>
      <c r="E99" s="197"/>
      <c r="F99" s="197"/>
      <c r="G99" s="197"/>
      <c r="H99" s="197"/>
      <c r="I99" s="197"/>
      <c r="J99" s="198">
        <f>J137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406</v>
      </c>
      <c r="E100" s="197"/>
      <c r="F100" s="197"/>
      <c r="G100" s="197"/>
      <c r="H100" s="197"/>
      <c r="I100" s="197"/>
      <c r="J100" s="198">
        <f>J202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407</v>
      </c>
      <c r="E101" s="197"/>
      <c r="F101" s="197"/>
      <c r="G101" s="197"/>
      <c r="H101" s="197"/>
      <c r="I101" s="197"/>
      <c r="J101" s="198">
        <f>J328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408</v>
      </c>
      <c r="E102" s="197"/>
      <c r="F102" s="197"/>
      <c r="G102" s="197"/>
      <c r="H102" s="197"/>
      <c r="I102" s="197"/>
      <c r="J102" s="198">
        <f>J356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409</v>
      </c>
      <c r="E103" s="197"/>
      <c r="F103" s="197"/>
      <c r="G103" s="197"/>
      <c r="H103" s="197"/>
      <c r="I103" s="197"/>
      <c r="J103" s="198">
        <f>J378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410</v>
      </c>
      <c r="E104" s="197"/>
      <c r="F104" s="197"/>
      <c r="G104" s="197"/>
      <c r="H104" s="197"/>
      <c r="I104" s="197"/>
      <c r="J104" s="198">
        <f>J461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411</v>
      </c>
      <c r="E105" s="197"/>
      <c r="F105" s="197"/>
      <c r="G105" s="197"/>
      <c r="H105" s="197"/>
      <c r="I105" s="197"/>
      <c r="J105" s="198">
        <f>J483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412</v>
      </c>
      <c r="E106" s="197"/>
      <c r="F106" s="197"/>
      <c r="G106" s="197"/>
      <c r="H106" s="197"/>
      <c r="I106" s="197"/>
      <c r="J106" s="198">
        <f>J536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413</v>
      </c>
      <c r="E107" s="197"/>
      <c r="F107" s="197"/>
      <c r="G107" s="197"/>
      <c r="H107" s="197"/>
      <c r="I107" s="197"/>
      <c r="J107" s="198">
        <f>J547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142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84" t="str">
        <f>E7</f>
        <v>MVE Pořešín, DPS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118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PS 03 - Elektrotechnologická část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 xml:space="preserve"> </v>
      </c>
      <c r="G121" s="41"/>
      <c r="H121" s="41"/>
      <c r="I121" s="33" t="s">
        <v>22</v>
      </c>
      <c r="J121" s="80" t="str">
        <f>IF(J12="","",J12)</f>
        <v>11. 11. 2025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E15</f>
        <v>Povodí Vltavy, státní podnik</v>
      </c>
      <c r="G123" s="41"/>
      <c r="H123" s="41"/>
      <c r="I123" s="33" t="s">
        <v>32</v>
      </c>
      <c r="J123" s="37" t="str">
        <f>E21</f>
        <v>Mürabell s.r.o.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IF(E18="","",E18)</f>
        <v>Vyplň údaj</v>
      </c>
      <c r="G124" s="41"/>
      <c r="H124" s="41"/>
      <c r="I124" s="33" t="s">
        <v>37</v>
      </c>
      <c r="J124" s="37" t="str">
        <f>E24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0"/>
      <c r="B126" s="201"/>
      <c r="C126" s="202" t="s">
        <v>143</v>
      </c>
      <c r="D126" s="203" t="s">
        <v>65</v>
      </c>
      <c r="E126" s="203" t="s">
        <v>61</v>
      </c>
      <c r="F126" s="203" t="s">
        <v>62</v>
      </c>
      <c r="G126" s="203" t="s">
        <v>144</v>
      </c>
      <c r="H126" s="203" t="s">
        <v>145</v>
      </c>
      <c r="I126" s="203" t="s">
        <v>146</v>
      </c>
      <c r="J126" s="203" t="s">
        <v>122</v>
      </c>
      <c r="K126" s="204" t="s">
        <v>147</v>
      </c>
      <c r="L126" s="205"/>
      <c r="M126" s="101" t="s">
        <v>1</v>
      </c>
      <c r="N126" s="102" t="s">
        <v>44</v>
      </c>
      <c r="O126" s="102" t="s">
        <v>148</v>
      </c>
      <c r="P126" s="102" t="s">
        <v>149</v>
      </c>
      <c r="Q126" s="102" t="s">
        <v>150</v>
      </c>
      <c r="R126" s="102" t="s">
        <v>151</v>
      </c>
      <c r="S126" s="102" t="s">
        <v>152</v>
      </c>
      <c r="T126" s="103" t="s">
        <v>153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9"/>
      <c r="B127" s="40"/>
      <c r="C127" s="108" t="s">
        <v>154</v>
      </c>
      <c r="D127" s="41"/>
      <c r="E127" s="41"/>
      <c r="F127" s="41"/>
      <c r="G127" s="41"/>
      <c r="H127" s="41"/>
      <c r="I127" s="41"/>
      <c r="J127" s="206">
        <f>BK127</f>
        <v>0</v>
      </c>
      <c r="K127" s="41"/>
      <c r="L127" s="45"/>
      <c r="M127" s="104"/>
      <c r="N127" s="207"/>
      <c r="O127" s="105"/>
      <c r="P127" s="208">
        <f>P128</f>
        <v>0</v>
      </c>
      <c r="Q127" s="105"/>
      <c r="R127" s="208">
        <f>R128</f>
        <v>0</v>
      </c>
      <c r="S127" s="105"/>
      <c r="T127" s="209">
        <f>T128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79</v>
      </c>
      <c r="AU127" s="18" t="s">
        <v>124</v>
      </c>
      <c r="BK127" s="210">
        <f>BK128</f>
        <v>0</v>
      </c>
    </row>
    <row r="128" s="12" customFormat="1" ht="25.92" customHeight="1">
      <c r="A128" s="12"/>
      <c r="B128" s="211"/>
      <c r="C128" s="212"/>
      <c r="D128" s="213" t="s">
        <v>79</v>
      </c>
      <c r="E128" s="214" t="s">
        <v>94</v>
      </c>
      <c r="F128" s="214" t="s">
        <v>95</v>
      </c>
      <c r="G128" s="212"/>
      <c r="H128" s="212"/>
      <c r="I128" s="215"/>
      <c r="J128" s="216">
        <f>BK128</f>
        <v>0</v>
      </c>
      <c r="K128" s="212"/>
      <c r="L128" s="217"/>
      <c r="M128" s="218"/>
      <c r="N128" s="219"/>
      <c r="O128" s="219"/>
      <c r="P128" s="220">
        <f>P129+P137+P202+P328+P356+P378+P461+P483+P536+P547</f>
        <v>0</v>
      </c>
      <c r="Q128" s="219"/>
      <c r="R128" s="220">
        <f>R129+R137+R202+R328+R356+R378+R461+R483+R536+R547</f>
        <v>0</v>
      </c>
      <c r="S128" s="219"/>
      <c r="T128" s="221">
        <f>T129+T137+T202+T328+T356+T378+T461+T483+T536+T547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155</v>
      </c>
      <c r="AT128" s="223" t="s">
        <v>79</v>
      </c>
      <c r="AU128" s="223" t="s">
        <v>80</v>
      </c>
      <c r="AY128" s="222" t="s">
        <v>156</v>
      </c>
      <c r="BK128" s="224">
        <f>BK129+BK137+BK202+BK328+BK356+BK378+BK461+BK483+BK536+BK547</f>
        <v>0</v>
      </c>
    </row>
    <row r="129" s="12" customFormat="1" ht="22.8" customHeight="1">
      <c r="A129" s="12"/>
      <c r="B129" s="211"/>
      <c r="C129" s="212"/>
      <c r="D129" s="213" t="s">
        <v>79</v>
      </c>
      <c r="E129" s="225" t="s">
        <v>414</v>
      </c>
      <c r="F129" s="225" t="s">
        <v>415</v>
      </c>
      <c r="G129" s="212"/>
      <c r="H129" s="212"/>
      <c r="I129" s="215"/>
      <c r="J129" s="226">
        <f>BK129</f>
        <v>0</v>
      </c>
      <c r="K129" s="212"/>
      <c r="L129" s="217"/>
      <c r="M129" s="218"/>
      <c r="N129" s="219"/>
      <c r="O129" s="219"/>
      <c r="P129" s="220">
        <f>SUM(P130:P136)</f>
        <v>0</v>
      </c>
      <c r="Q129" s="219"/>
      <c r="R129" s="220">
        <f>SUM(R130:R136)</f>
        <v>0</v>
      </c>
      <c r="S129" s="219"/>
      <c r="T129" s="221">
        <f>SUM(T130:T136)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155</v>
      </c>
      <c r="AT129" s="223" t="s">
        <v>79</v>
      </c>
      <c r="AU129" s="223" t="s">
        <v>88</v>
      </c>
      <c r="AY129" s="222" t="s">
        <v>156</v>
      </c>
      <c r="BK129" s="224">
        <f>SUM(BK130:BK136)</f>
        <v>0</v>
      </c>
    </row>
    <row r="130" s="2" customFormat="1" ht="16.5" customHeight="1">
      <c r="A130" s="39"/>
      <c r="B130" s="40"/>
      <c r="C130" s="227" t="s">
        <v>88</v>
      </c>
      <c r="D130" s="227" t="s">
        <v>160</v>
      </c>
      <c r="E130" s="228" t="s">
        <v>416</v>
      </c>
      <c r="F130" s="229" t="s">
        <v>417</v>
      </c>
      <c r="G130" s="230" t="s">
        <v>317</v>
      </c>
      <c r="H130" s="231">
        <v>1</v>
      </c>
      <c r="I130" s="232"/>
      <c r="J130" s="233">
        <f>ROUND(I130*H130,2)</f>
        <v>0</v>
      </c>
      <c r="K130" s="229" t="s">
        <v>1</v>
      </c>
      <c r="L130" s="45"/>
      <c r="M130" s="234" t="s">
        <v>1</v>
      </c>
      <c r="N130" s="235" t="s">
        <v>45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88</v>
      </c>
      <c r="AT130" s="238" t="s">
        <v>160</v>
      </c>
      <c r="AU130" s="238" t="s">
        <v>90</v>
      </c>
      <c r="AY130" s="18" t="s">
        <v>156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88</v>
      </c>
      <c r="BK130" s="239">
        <f>ROUND(I130*H130,2)</f>
        <v>0</v>
      </c>
      <c r="BL130" s="18" t="s">
        <v>88</v>
      </c>
      <c r="BM130" s="238" t="s">
        <v>418</v>
      </c>
    </row>
    <row r="131" s="2" customFormat="1" ht="24.15" customHeight="1">
      <c r="A131" s="39"/>
      <c r="B131" s="40"/>
      <c r="C131" s="227" t="s">
        <v>90</v>
      </c>
      <c r="D131" s="227" t="s">
        <v>160</v>
      </c>
      <c r="E131" s="228" t="s">
        <v>419</v>
      </c>
      <c r="F131" s="229" t="s">
        <v>420</v>
      </c>
      <c r="G131" s="230" t="s">
        <v>163</v>
      </c>
      <c r="H131" s="231">
        <v>1</v>
      </c>
      <c r="I131" s="232"/>
      <c r="J131" s="233">
        <f>ROUND(I131*H131,2)</f>
        <v>0</v>
      </c>
      <c r="K131" s="229" t="s">
        <v>1</v>
      </c>
      <c r="L131" s="45"/>
      <c r="M131" s="234" t="s">
        <v>1</v>
      </c>
      <c r="N131" s="235" t="s">
        <v>45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88</v>
      </c>
      <c r="AT131" s="238" t="s">
        <v>160</v>
      </c>
      <c r="AU131" s="238" t="s">
        <v>90</v>
      </c>
      <c r="AY131" s="18" t="s">
        <v>156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88</v>
      </c>
      <c r="BK131" s="239">
        <f>ROUND(I131*H131,2)</f>
        <v>0</v>
      </c>
      <c r="BL131" s="18" t="s">
        <v>88</v>
      </c>
      <c r="BM131" s="238" t="s">
        <v>421</v>
      </c>
    </row>
    <row r="132" s="2" customFormat="1" ht="24.15" customHeight="1">
      <c r="A132" s="39"/>
      <c r="B132" s="40"/>
      <c r="C132" s="227" t="s">
        <v>164</v>
      </c>
      <c r="D132" s="227" t="s">
        <v>160</v>
      </c>
      <c r="E132" s="228" t="s">
        <v>422</v>
      </c>
      <c r="F132" s="229" t="s">
        <v>423</v>
      </c>
      <c r="G132" s="230" t="s">
        <v>163</v>
      </c>
      <c r="H132" s="231">
        <v>1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45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88</v>
      </c>
      <c r="AT132" s="238" t="s">
        <v>160</v>
      </c>
      <c r="AU132" s="238" t="s">
        <v>90</v>
      </c>
      <c r="AY132" s="18" t="s">
        <v>156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88</v>
      </c>
      <c r="BK132" s="239">
        <f>ROUND(I132*H132,2)</f>
        <v>0</v>
      </c>
      <c r="BL132" s="18" t="s">
        <v>88</v>
      </c>
      <c r="BM132" s="238" t="s">
        <v>424</v>
      </c>
    </row>
    <row r="133" s="2" customFormat="1" ht="16.5" customHeight="1">
      <c r="A133" s="39"/>
      <c r="B133" s="40"/>
      <c r="C133" s="227" t="s">
        <v>172</v>
      </c>
      <c r="D133" s="227" t="s">
        <v>160</v>
      </c>
      <c r="E133" s="228" t="s">
        <v>425</v>
      </c>
      <c r="F133" s="229" t="s">
        <v>426</v>
      </c>
      <c r="G133" s="230" t="s">
        <v>163</v>
      </c>
      <c r="H133" s="231">
        <v>1</v>
      </c>
      <c r="I133" s="232"/>
      <c r="J133" s="233">
        <f>ROUND(I133*H133,2)</f>
        <v>0</v>
      </c>
      <c r="K133" s="229" t="s">
        <v>1</v>
      </c>
      <c r="L133" s="45"/>
      <c r="M133" s="234" t="s">
        <v>1</v>
      </c>
      <c r="N133" s="235" t="s">
        <v>45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88</v>
      </c>
      <c r="AT133" s="238" t="s">
        <v>160</v>
      </c>
      <c r="AU133" s="238" t="s">
        <v>90</v>
      </c>
      <c r="AY133" s="18" t="s">
        <v>156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88</v>
      </c>
      <c r="BK133" s="239">
        <f>ROUND(I133*H133,2)</f>
        <v>0</v>
      </c>
      <c r="BL133" s="18" t="s">
        <v>88</v>
      </c>
      <c r="BM133" s="238" t="s">
        <v>427</v>
      </c>
    </row>
    <row r="134" s="2" customFormat="1" ht="16.5" customHeight="1">
      <c r="A134" s="39"/>
      <c r="B134" s="40"/>
      <c r="C134" s="227" t="s">
        <v>155</v>
      </c>
      <c r="D134" s="227" t="s">
        <v>160</v>
      </c>
      <c r="E134" s="228" t="s">
        <v>428</v>
      </c>
      <c r="F134" s="229" t="s">
        <v>429</v>
      </c>
      <c r="G134" s="230" t="s">
        <v>163</v>
      </c>
      <c r="H134" s="231">
        <v>1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45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88</v>
      </c>
      <c r="AT134" s="238" t="s">
        <v>160</v>
      </c>
      <c r="AU134" s="238" t="s">
        <v>90</v>
      </c>
      <c r="AY134" s="18" t="s">
        <v>156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88</v>
      </c>
      <c r="BK134" s="239">
        <f>ROUND(I134*H134,2)</f>
        <v>0</v>
      </c>
      <c r="BL134" s="18" t="s">
        <v>88</v>
      </c>
      <c r="BM134" s="238" t="s">
        <v>430</v>
      </c>
    </row>
    <row r="135" s="2" customFormat="1" ht="24.15" customHeight="1">
      <c r="A135" s="39"/>
      <c r="B135" s="40"/>
      <c r="C135" s="227" t="s">
        <v>181</v>
      </c>
      <c r="D135" s="227" t="s">
        <v>160</v>
      </c>
      <c r="E135" s="228" t="s">
        <v>431</v>
      </c>
      <c r="F135" s="229" t="s">
        <v>432</v>
      </c>
      <c r="G135" s="230" t="s">
        <v>163</v>
      </c>
      <c r="H135" s="231">
        <v>1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45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88</v>
      </c>
      <c r="AT135" s="238" t="s">
        <v>160</v>
      </c>
      <c r="AU135" s="238" t="s">
        <v>90</v>
      </c>
      <c r="AY135" s="18" t="s">
        <v>156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88</v>
      </c>
      <c r="BK135" s="239">
        <f>ROUND(I135*H135,2)</f>
        <v>0</v>
      </c>
      <c r="BL135" s="18" t="s">
        <v>88</v>
      </c>
      <c r="BM135" s="238" t="s">
        <v>433</v>
      </c>
    </row>
    <row r="136" s="2" customFormat="1" ht="16.5" customHeight="1">
      <c r="A136" s="39"/>
      <c r="B136" s="40"/>
      <c r="C136" s="227" t="s">
        <v>185</v>
      </c>
      <c r="D136" s="227" t="s">
        <v>160</v>
      </c>
      <c r="E136" s="228" t="s">
        <v>434</v>
      </c>
      <c r="F136" s="229" t="s">
        <v>435</v>
      </c>
      <c r="G136" s="230" t="s">
        <v>163</v>
      </c>
      <c r="H136" s="231">
        <v>1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45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88</v>
      </c>
      <c r="AT136" s="238" t="s">
        <v>160</v>
      </c>
      <c r="AU136" s="238" t="s">
        <v>90</v>
      </c>
      <c r="AY136" s="18" t="s">
        <v>156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88</v>
      </c>
      <c r="BK136" s="239">
        <f>ROUND(I136*H136,2)</f>
        <v>0</v>
      </c>
      <c r="BL136" s="18" t="s">
        <v>88</v>
      </c>
      <c r="BM136" s="238" t="s">
        <v>436</v>
      </c>
    </row>
    <row r="137" s="12" customFormat="1" ht="22.8" customHeight="1">
      <c r="A137" s="12"/>
      <c r="B137" s="211"/>
      <c r="C137" s="212"/>
      <c r="D137" s="213" t="s">
        <v>79</v>
      </c>
      <c r="E137" s="225" t="s">
        <v>437</v>
      </c>
      <c r="F137" s="225" t="s">
        <v>438</v>
      </c>
      <c r="G137" s="212"/>
      <c r="H137" s="212"/>
      <c r="I137" s="215"/>
      <c r="J137" s="226">
        <f>BK137</f>
        <v>0</v>
      </c>
      <c r="K137" s="212"/>
      <c r="L137" s="217"/>
      <c r="M137" s="218"/>
      <c r="N137" s="219"/>
      <c r="O137" s="219"/>
      <c r="P137" s="220">
        <f>SUM(P138:P201)</f>
        <v>0</v>
      </c>
      <c r="Q137" s="219"/>
      <c r="R137" s="220">
        <f>SUM(R138:R201)</f>
        <v>0</v>
      </c>
      <c r="S137" s="219"/>
      <c r="T137" s="221">
        <f>SUM(T138:T201)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2" t="s">
        <v>155</v>
      </c>
      <c r="AT137" s="223" t="s">
        <v>79</v>
      </c>
      <c r="AU137" s="223" t="s">
        <v>88</v>
      </c>
      <c r="AY137" s="222" t="s">
        <v>156</v>
      </c>
      <c r="BK137" s="224">
        <f>SUM(BK138:BK201)</f>
        <v>0</v>
      </c>
    </row>
    <row r="138" s="2" customFormat="1" ht="37.8" customHeight="1">
      <c r="A138" s="39"/>
      <c r="B138" s="40"/>
      <c r="C138" s="253" t="s">
        <v>189</v>
      </c>
      <c r="D138" s="253" t="s">
        <v>439</v>
      </c>
      <c r="E138" s="254" t="s">
        <v>440</v>
      </c>
      <c r="F138" s="255" t="s">
        <v>441</v>
      </c>
      <c r="G138" s="256" t="s">
        <v>317</v>
      </c>
      <c r="H138" s="257">
        <v>1</v>
      </c>
      <c r="I138" s="258"/>
      <c r="J138" s="259">
        <f>ROUND(I138*H138,2)</f>
        <v>0</v>
      </c>
      <c r="K138" s="255" t="s">
        <v>1</v>
      </c>
      <c r="L138" s="260"/>
      <c r="M138" s="261" t="s">
        <v>1</v>
      </c>
      <c r="N138" s="262" t="s">
        <v>45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90</v>
      </c>
      <c r="AT138" s="238" t="s">
        <v>439</v>
      </c>
      <c r="AU138" s="238" t="s">
        <v>90</v>
      </c>
      <c r="AY138" s="18" t="s">
        <v>156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88</v>
      </c>
      <c r="BK138" s="239">
        <f>ROUND(I138*H138,2)</f>
        <v>0</v>
      </c>
      <c r="BL138" s="18" t="s">
        <v>88</v>
      </c>
      <c r="BM138" s="238" t="s">
        <v>442</v>
      </c>
    </row>
    <row r="139" s="13" customFormat="1">
      <c r="A139" s="13"/>
      <c r="B139" s="263"/>
      <c r="C139" s="264"/>
      <c r="D139" s="240" t="s">
        <v>443</v>
      </c>
      <c r="E139" s="265" t="s">
        <v>1</v>
      </c>
      <c r="F139" s="266" t="s">
        <v>444</v>
      </c>
      <c r="G139" s="264"/>
      <c r="H139" s="267">
        <v>1</v>
      </c>
      <c r="I139" s="268"/>
      <c r="J139" s="264"/>
      <c r="K139" s="264"/>
      <c r="L139" s="269"/>
      <c r="M139" s="270"/>
      <c r="N139" s="271"/>
      <c r="O139" s="271"/>
      <c r="P139" s="271"/>
      <c r="Q139" s="271"/>
      <c r="R139" s="271"/>
      <c r="S139" s="271"/>
      <c r="T139" s="27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3" t="s">
        <v>443</v>
      </c>
      <c r="AU139" s="273" t="s">
        <v>90</v>
      </c>
      <c r="AV139" s="13" t="s">
        <v>90</v>
      </c>
      <c r="AW139" s="13" t="s">
        <v>36</v>
      </c>
      <c r="AX139" s="13" t="s">
        <v>80</v>
      </c>
      <c r="AY139" s="273" t="s">
        <v>156</v>
      </c>
    </row>
    <row r="140" s="14" customFormat="1">
      <c r="A140" s="14"/>
      <c r="B140" s="274"/>
      <c r="C140" s="275"/>
      <c r="D140" s="240" t="s">
        <v>443</v>
      </c>
      <c r="E140" s="276" t="s">
        <v>1</v>
      </c>
      <c r="F140" s="277" t="s">
        <v>445</v>
      </c>
      <c r="G140" s="275"/>
      <c r="H140" s="278">
        <v>1</v>
      </c>
      <c r="I140" s="279"/>
      <c r="J140" s="275"/>
      <c r="K140" s="275"/>
      <c r="L140" s="280"/>
      <c r="M140" s="281"/>
      <c r="N140" s="282"/>
      <c r="O140" s="282"/>
      <c r="P140" s="282"/>
      <c r="Q140" s="282"/>
      <c r="R140" s="282"/>
      <c r="S140" s="282"/>
      <c r="T140" s="28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4" t="s">
        <v>443</v>
      </c>
      <c r="AU140" s="284" t="s">
        <v>90</v>
      </c>
      <c r="AV140" s="14" t="s">
        <v>172</v>
      </c>
      <c r="AW140" s="14" t="s">
        <v>36</v>
      </c>
      <c r="AX140" s="14" t="s">
        <v>88</v>
      </c>
      <c r="AY140" s="284" t="s">
        <v>156</v>
      </c>
    </row>
    <row r="141" s="2" customFormat="1" ht="24.15" customHeight="1">
      <c r="A141" s="39"/>
      <c r="B141" s="40"/>
      <c r="C141" s="253" t="s">
        <v>193</v>
      </c>
      <c r="D141" s="253" t="s">
        <v>439</v>
      </c>
      <c r="E141" s="254" t="s">
        <v>446</v>
      </c>
      <c r="F141" s="255" t="s">
        <v>447</v>
      </c>
      <c r="G141" s="256" t="s">
        <v>317</v>
      </c>
      <c r="H141" s="257">
        <v>1</v>
      </c>
      <c r="I141" s="258"/>
      <c r="J141" s="259">
        <f>ROUND(I141*H141,2)</f>
        <v>0</v>
      </c>
      <c r="K141" s="255" t="s">
        <v>1</v>
      </c>
      <c r="L141" s="260"/>
      <c r="M141" s="261" t="s">
        <v>1</v>
      </c>
      <c r="N141" s="262" t="s">
        <v>45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90</v>
      </c>
      <c r="AT141" s="238" t="s">
        <v>439</v>
      </c>
      <c r="AU141" s="238" t="s">
        <v>90</v>
      </c>
      <c r="AY141" s="18" t="s">
        <v>156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88</v>
      </c>
      <c r="BK141" s="239">
        <f>ROUND(I141*H141,2)</f>
        <v>0</v>
      </c>
      <c r="BL141" s="18" t="s">
        <v>88</v>
      </c>
      <c r="BM141" s="238" t="s">
        <v>448</v>
      </c>
    </row>
    <row r="142" s="13" customFormat="1">
      <c r="A142" s="13"/>
      <c r="B142" s="263"/>
      <c r="C142" s="264"/>
      <c r="D142" s="240" t="s">
        <v>443</v>
      </c>
      <c r="E142" s="265" t="s">
        <v>1</v>
      </c>
      <c r="F142" s="266" t="s">
        <v>449</v>
      </c>
      <c r="G142" s="264"/>
      <c r="H142" s="267">
        <v>1</v>
      </c>
      <c r="I142" s="268"/>
      <c r="J142" s="264"/>
      <c r="K142" s="264"/>
      <c r="L142" s="269"/>
      <c r="M142" s="270"/>
      <c r="N142" s="271"/>
      <c r="O142" s="271"/>
      <c r="P142" s="271"/>
      <c r="Q142" s="271"/>
      <c r="R142" s="271"/>
      <c r="S142" s="271"/>
      <c r="T142" s="27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3" t="s">
        <v>443</v>
      </c>
      <c r="AU142" s="273" t="s">
        <v>90</v>
      </c>
      <c r="AV142" s="13" t="s">
        <v>90</v>
      </c>
      <c r="AW142" s="13" t="s">
        <v>36</v>
      </c>
      <c r="AX142" s="13" t="s">
        <v>80</v>
      </c>
      <c r="AY142" s="273" t="s">
        <v>156</v>
      </c>
    </row>
    <row r="143" s="14" customFormat="1">
      <c r="A143" s="14"/>
      <c r="B143" s="274"/>
      <c r="C143" s="275"/>
      <c r="D143" s="240" t="s">
        <v>443</v>
      </c>
      <c r="E143" s="276" t="s">
        <v>1</v>
      </c>
      <c r="F143" s="277" t="s">
        <v>445</v>
      </c>
      <c r="G143" s="275"/>
      <c r="H143" s="278">
        <v>1</v>
      </c>
      <c r="I143" s="279"/>
      <c r="J143" s="275"/>
      <c r="K143" s="275"/>
      <c r="L143" s="280"/>
      <c r="M143" s="281"/>
      <c r="N143" s="282"/>
      <c r="O143" s="282"/>
      <c r="P143" s="282"/>
      <c r="Q143" s="282"/>
      <c r="R143" s="282"/>
      <c r="S143" s="282"/>
      <c r="T143" s="28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84" t="s">
        <v>443</v>
      </c>
      <c r="AU143" s="284" t="s">
        <v>90</v>
      </c>
      <c r="AV143" s="14" t="s">
        <v>172</v>
      </c>
      <c r="AW143" s="14" t="s">
        <v>36</v>
      </c>
      <c r="AX143" s="14" t="s">
        <v>88</v>
      </c>
      <c r="AY143" s="284" t="s">
        <v>156</v>
      </c>
    </row>
    <row r="144" s="2" customFormat="1" ht="24.15" customHeight="1">
      <c r="A144" s="39"/>
      <c r="B144" s="40"/>
      <c r="C144" s="253" t="s">
        <v>197</v>
      </c>
      <c r="D144" s="253" t="s">
        <v>439</v>
      </c>
      <c r="E144" s="254" t="s">
        <v>450</v>
      </c>
      <c r="F144" s="255" t="s">
        <v>451</v>
      </c>
      <c r="G144" s="256" t="s">
        <v>317</v>
      </c>
      <c r="H144" s="257">
        <v>1</v>
      </c>
      <c r="I144" s="258"/>
      <c r="J144" s="259">
        <f>ROUND(I144*H144,2)</f>
        <v>0</v>
      </c>
      <c r="K144" s="255" t="s">
        <v>1</v>
      </c>
      <c r="L144" s="260"/>
      <c r="M144" s="261" t="s">
        <v>1</v>
      </c>
      <c r="N144" s="262" t="s">
        <v>45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90</v>
      </c>
      <c r="AT144" s="238" t="s">
        <v>439</v>
      </c>
      <c r="AU144" s="238" t="s">
        <v>90</v>
      </c>
      <c r="AY144" s="18" t="s">
        <v>156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88</v>
      </c>
      <c r="BK144" s="239">
        <f>ROUND(I144*H144,2)</f>
        <v>0</v>
      </c>
      <c r="BL144" s="18" t="s">
        <v>88</v>
      </c>
      <c r="BM144" s="238" t="s">
        <v>452</v>
      </c>
    </row>
    <row r="145" s="13" customFormat="1">
      <c r="A145" s="13"/>
      <c r="B145" s="263"/>
      <c r="C145" s="264"/>
      <c r="D145" s="240" t="s">
        <v>443</v>
      </c>
      <c r="E145" s="265" t="s">
        <v>1</v>
      </c>
      <c r="F145" s="266" t="s">
        <v>453</v>
      </c>
      <c r="G145" s="264"/>
      <c r="H145" s="267">
        <v>1</v>
      </c>
      <c r="I145" s="268"/>
      <c r="J145" s="264"/>
      <c r="K145" s="264"/>
      <c r="L145" s="269"/>
      <c r="M145" s="270"/>
      <c r="N145" s="271"/>
      <c r="O145" s="271"/>
      <c r="P145" s="271"/>
      <c r="Q145" s="271"/>
      <c r="R145" s="271"/>
      <c r="S145" s="271"/>
      <c r="T145" s="27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3" t="s">
        <v>443</v>
      </c>
      <c r="AU145" s="273" t="s">
        <v>90</v>
      </c>
      <c r="AV145" s="13" t="s">
        <v>90</v>
      </c>
      <c r="AW145" s="13" t="s">
        <v>36</v>
      </c>
      <c r="AX145" s="13" t="s">
        <v>80</v>
      </c>
      <c r="AY145" s="273" t="s">
        <v>156</v>
      </c>
    </row>
    <row r="146" s="14" customFormat="1">
      <c r="A146" s="14"/>
      <c r="B146" s="274"/>
      <c r="C146" s="275"/>
      <c r="D146" s="240" t="s">
        <v>443</v>
      </c>
      <c r="E146" s="276" t="s">
        <v>1</v>
      </c>
      <c r="F146" s="277" t="s">
        <v>445</v>
      </c>
      <c r="G146" s="275"/>
      <c r="H146" s="278">
        <v>1</v>
      </c>
      <c r="I146" s="279"/>
      <c r="J146" s="275"/>
      <c r="K146" s="275"/>
      <c r="L146" s="280"/>
      <c r="M146" s="281"/>
      <c r="N146" s="282"/>
      <c r="O146" s="282"/>
      <c r="P146" s="282"/>
      <c r="Q146" s="282"/>
      <c r="R146" s="282"/>
      <c r="S146" s="282"/>
      <c r="T146" s="28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4" t="s">
        <v>443</v>
      </c>
      <c r="AU146" s="284" t="s">
        <v>90</v>
      </c>
      <c r="AV146" s="14" t="s">
        <v>172</v>
      </c>
      <c r="AW146" s="14" t="s">
        <v>36</v>
      </c>
      <c r="AX146" s="14" t="s">
        <v>88</v>
      </c>
      <c r="AY146" s="284" t="s">
        <v>156</v>
      </c>
    </row>
    <row r="147" s="2" customFormat="1" ht="16.5" customHeight="1">
      <c r="A147" s="39"/>
      <c r="B147" s="40"/>
      <c r="C147" s="253" t="s">
        <v>203</v>
      </c>
      <c r="D147" s="253" t="s">
        <v>439</v>
      </c>
      <c r="E147" s="254" t="s">
        <v>454</v>
      </c>
      <c r="F147" s="255" t="s">
        <v>455</v>
      </c>
      <c r="G147" s="256" t="s">
        <v>317</v>
      </c>
      <c r="H147" s="257">
        <v>3</v>
      </c>
      <c r="I147" s="258"/>
      <c r="J147" s="259">
        <f>ROUND(I147*H147,2)</f>
        <v>0</v>
      </c>
      <c r="K147" s="255" t="s">
        <v>1</v>
      </c>
      <c r="L147" s="260"/>
      <c r="M147" s="261" t="s">
        <v>1</v>
      </c>
      <c r="N147" s="262" t="s">
        <v>45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90</v>
      </c>
      <c r="AT147" s="238" t="s">
        <v>439</v>
      </c>
      <c r="AU147" s="238" t="s">
        <v>90</v>
      </c>
      <c r="AY147" s="18" t="s">
        <v>156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88</v>
      </c>
      <c r="BK147" s="239">
        <f>ROUND(I147*H147,2)</f>
        <v>0</v>
      </c>
      <c r="BL147" s="18" t="s">
        <v>88</v>
      </c>
      <c r="BM147" s="238" t="s">
        <v>456</v>
      </c>
    </row>
    <row r="148" s="13" customFormat="1">
      <c r="A148" s="13"/>
      <c r="B148" s="263"/>
      <c r="C148" s="264"/>
      <c r="D148" s="240" t="s">
        <v>443</v>
      </c>
      <c r="E148" s="265" t="s">
        <v>1</v>
      </c>
      <c r="F148" s="266" t="s">
        <v>457</v>
      </c>
      <c r="G148" s="264"/>
      <c r="H148" s="267">
        <v>3</v>
      </c>
      <c r="I148" s="268"/>
      <c r="J148" s="264"/>
      <c r="K148" s="264"/>
      <c r="L148" s="269"/>
      <c r="M148" s="270"/>
      <c r="N148" s="271"/>
      <c r="O148" s="271"/>
      <c r="P148" s="271"/>
      <c r="Q148" s="271"/>
      <c r="R148" s="271"/>
      <c r="S148" s="271"/>
      <c r="T148" s="27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3" t="s">
        <v>443</v>
      </c>
      <c r="AU148" s="273" t="s">
        <v>90</v>
      </c>
      <c r="AV148" s="13" t="s">
        <v>90</v>
      </c>
      <c r="AW148" s="13" t="s">
        <v>36</v>
      </c>
      <c r="AX148" s="13" t="s">
        <v>80</v>
      </c>
      <c r="AY148" s="273" t="s">
        <v>156</v>
      </c>
    </row>
    <row r="149" s="14" customFormat="1">
      <c r="A149" s="14"/>
      <c r="B149" s="274"/>
      <c r="C149" s="275"/>
      <c r="D149" s="240" t="s">
        <v>443</v>
      </c>
      <c r="E149" s="276" t="s">
        <v>1</v>
      </c>
      <c r="F149" s="277" t="s">
        <v>445</v>
      </c>
      <c r="G149" s="275"/>
      <c r="H149" s="278">
        <v>3</v>
      </c>
      <c r="I149" s="279"/>
      <c r="J149" s="275"/>
      <c r="K149" s="275"/>
      <c r="L149" s="280"/>
      <c r="M149" s="281"/>
      <c r="N149" s="282"/>
      <c r="O149" s="282"/>
      <c r="P149" s="282"/>
      <c r="Q149" s="282"/>
      <c r="R149" s="282"/>
      <c r="S149" s="282"/>
      <c r="T149" s="28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84" t="s">
        <v>443</v>
      </c>
      <c r="AU149" s="284" t="s">
        <v>90</v>
      </c>
      <c r="AV149" s="14" t="s">
        <v>172</v>
      </c>
      <c r="AW149" s="14" t="s">
        <v>36</v>
      </c>
      <c r="AX149" s="14" t="s">
        <v>88</v>
      </c>
      <c r="AY149" s="284" t="s">
        <v>156</v>
      </c>
    </row>
    <row r="150" s="2" customFormat="1" ht="24.15" customHeight="1">
      <c r="A150" s="39"/>
      <c r="B150" s="40"/>
      <c r="C150" s="253" t="s">
        <v>8</v>
      </c>
      <c r="D150" s="253" t="s">
        <v>439</v>
      </c>
      <c r="E150" s="254" t="s">
        <v>458</v>
      </c>
      <c r="F150" s="255" t="s">
        <v>459</v>
      </c>
      <c r="G150" s="256" t="s">
        <v>317</v>
      </c>
      <c r="H150" s="257">
        <v>1</v>
      </c>
      <c r="I150" s="258"/>
      <c r="J150" s="259">
        <f>ROUND(I150*H150,2)</f>
        <v>0</v>
      </c>
      <c r="K150" s="255" t="s">
        <v>1</v>
      </c>
      <c r="L150" s="260"/>
      <c r="M150" s="261" t="s">
        <v>1</v>
      </c>
      <c r="N150" s="262" t="s">
        <v>45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90</v>
      </c>
      <c r="AT150" s="238" t="s">
        <v>439</v>
      </c>
      <c r="AU150" s="238" t="s">
        <v>90</v>
      </c>
      <c r="AY150" s="18" t="s">
        <v>156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88</v>
      </c>
      <c r="BK150" s="239">
        <f>ROUND(I150*H150,2)</f>
        <v>0</v>
      </c>
      <c r="BL150" s="18" t="s">
        <v>88</v>
      </c>
      <c r="BM150" s="238" t="s">
        <v>460</v>
      </c>
    </row>
    <row r="151" s="13" customFormat="1">
      <c r="A151" s="13"/>
      <c r="B151" s="263"/>
      <c r="C151" s="264"/>
      <c r="D151" s="240" t="s">
        <v>443</v>
      </c>
      <c r="E151" s="265" t="s">
        <v>1</v>
      </c>
      <c r="F151" s="266" t="s">
        <v>461</v>
      </c>
      <c r="G151" s="264"/>
      <c r="H151" s="267">
        <v>1</v>
      </c>
      <c r="I151" s="268"/>
      <c r="J151" s="264"/>
      <c r="K151" s="264"/>
      <c r="L151" s="269"/>
      <c r="M151" s="270"/>
      <c r="N151" s="271"/>
      <c r="O151" s="271"/>
      <c r="P151" s="271"/>
      <c r="Q151" s="271"/>
      <c r="R151" s="271"/>
      <c r="S151" s="271"/>
      <c r="T151" s="27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3" t="s">
        <v>443</v>
      </c>
      <c r="AU151" s="273" t="s">
        <v>90</v>
      </c>
      <c r="AV151" s="13" t="s">
        <v>90</v>
      </c>
      <c r="AW151" s="13" t="s">
        <v>36</v>
      </c>
      <c r="AX151" s="13" t="s">
        <v>80</v>
      </c>
      <c r="AY151" s="273" t="s">
        <v>156</v>
      </c>
    </row>
    <row r="152" s="14" customFormat="1">
      <c r="A152" s="14"/>
      <c r="B152" s="274"/>
      <c r="C152" s="275"/>
      <c r="D152" s="240" t="s">
        <v>443</v>
      </c>
      <c r="E152" s="276" t="s">
        <v>1</v>
      </c>
      <c r="F152" s="277" t="s">
        <v>445</v>
      </c>
      <c r="G152" s="275"/>
      <c r="H152" s="278">
        <v>1</v>
      </c>
      <c r="I152" s="279"/>
      <c r="J152" s="275"/>
      <c r="K152" s="275"/>
      <c r="L152" s="280"/>
      <c r="M152" s="281"/>
      <c r="N152" s="282"/>
      <c r="O152" s="282"/>
      <c r="P152" s="282"/>
      <c r="Q152" s="282"/>
      <c r="R152" s="282"/>
      <c r="S152" s="282"/>
      <c r="T152" s="28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84" t="s">
        <v>443</v>
      </c>
      <c r="AU152" s="284" t="s">
        <v>90</v>
      </c>
      <c r="AV152" s="14" t="s">
        <v>172</v>
      </c>
      <c r="AW152" s="14" t="s">
        <v>36</v>
      </c>
      <c r="AX152" s="14" t="s">
        <v>88</v>
      </c>
      <c r="AY152" s="284" t="s">
        <v>156</v>
      </c>
    </row>
    <row r="153" s="2" customFormat="1" ht="24.15" customHeight="1">
      <c r="A153" s="39"/>
      <c r="B153" s="40"/>
      <c r="C153" s="253" t="s">
        <v>212</v>
      </c>
      <c r="D153" s="253" t="s">
        <v>439</v>
      </c>
      <c r="E153" s="254" t="s">
        <v>462</v>
      </c>
      <c r="F153" s="255" t="s">
        <v>463</v>
      </c>
      <c r="G153" s="256" t="s">
        <v>317</v>
      </c>
      <c r="H153" s="257">
        <v>1</v>
      </c>
      <c r="I153" s="258"/>
      <c r="J153" s="259">
        <f>ROUND(I153*H153,2)</f>
        <v>0</v>
      </c>
      <c r="K153" s="255" t="s">
        <v>1</v>
      </c>
      <c r="L153" s="260"/>
      <c r="M153" s="261" t="s">
        <v>1</v>
      </c>
      <c r="N153" s="262" t="s">
        <v>45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90</v>
      </c>
      <c r="AT153" s="238" t="s">
        <v>439</v>
      </c>
      <c r="AU153" s="238" t="s">
        <v>90</v>
      </c>
      <c r="AY153" s="18" t="s">
        <v>156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88</v>
      </c>
      <c r="BK153" s="239">
        <f>ROUND(I153*H153,2)</f>
        <v>0</v>
      </c>
      <c r="BL153" s="18" t="s">
        <v>88</v>
      </c>
      <c r="BM153" s="238" t="s">
        <v>464</v>
      </c>
    </row>
    <row r="154" s="13" customFormat="1">
      <c r="A154" s="13"/>
      <c r="B154" s="263"/>
      <c r="C154" s="264"/>
      <c r="D154" s="240" t="s">
        <v>443</v>
      </c>
      <c r="E154" s="265" t="s">
        <v>1</v>
      </c>
      <c r="F154" s="266" t="s">
        <v>465</v>
      </c>
      <c r="G154" s="264"/>
      <c r="H154" s="267">
        <v>1</v>
      </c>
      <c r="I154" s="268"/>
      <c r="J154" s="264"/>
      <c r="K154" s="264"/>
      <c r="L154" s="269"/>
      <c r="M154" s="270"/>
      <c r="N154" s="271"/>
      <c r="O154" s="271"/>
      <c r="P154" s="271"/>
      <c r="Q154" s="271"/>
      <c r="R154" s="271"/>
      <c r="S154" s="271"/>
      <c r="T154" s="27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3" t="s">
        <v>443</v>
      </c>
      <c r="AU154" s="273" t="s">
        <v>90</v>
      </c>
      <c r="AV154" s="13" t="s">
        <v>90</v>
      </c>
      <c r="AW154" s="13" t="s">
        <v>36</v>
      </c>
      <c r="AX154" s="13" t="s">
        <v>80</v>
      </c>
      <c r="AY154" s="273" t="s">
        <v>156</v>
      </c>
    </row>
    <row r="155" s="14" customFormat="1">
      <c r="A155" s="14"/>
      <c r="B155" s="274"/>
      <c r="C155" s="275"/>
      <c r="D155" s="240" t="s">
        <v>443</v>
      </c>
      <c r="E155" s="276" t="s">
        <v>1</v>
      </c>
      <c r="F155" s="277" t="s">
        <v>445</v>
      </c>
      <c r="G155" s="275"/>
      <c r="H155" s="278">
        <v>1</v>
      </c>
      <c r="I155" s="279"/>
      <c r="J155" s="275"/>
      <c r="K155" s="275"/>
      <c r="L155" s="280"/>
      <c r="M155" s="281"/>
      <c r="N155" s="282"/>
      <c r="O155" s="282"/>
      <c r="P155" s="282"/>
      <c r="Q155" s="282"/>
      <c r="R155" s="282"/>
      <c r="S155" s="282"/>
      <c r="T155" s="28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4" t="s">
        <v>443</v>
      </c>
      <c r="AU155" s="284" t="s">
        <v>90</v>
      </c>
      <c r="AV155" s="14" t="s">
        <v>172</v>
      </c>
      <c r="AW155" s="14" t="s">
        <v>36</v>
      </c>
      <c r="AX155" s="14" t="s">
        <v>88</v>
      </c>
      <c r="AY155" s="284" t="s">
        <v>156</v>
      </c>
    </row>
    <row r="156" s="2" customFormat="1" ht="24.15" customHeight="1">
      <c r="A156" s="39"/>
      <c r="B156" s="40"/>
      <c r="C156" s="253" t="s">
        <v>219</v>
      </c>
      <c r="D156" s="253" t="s">
        <v>439</v>
      </c>
      <c r="E156" s="254" t="s">
        <v>466</v>
      </c>
      <c r="F156" s="255" t="s">
        <v>467</v>
      </c>
      <c r="G156" s="256" t="s">
        <v>317</v>
      </c>
      <c r="H156" s="257">
        <v>1</v>
      </c>
      <c r="I156" s="258"/>
      <c r="J156" s="259">
        <f>ROUND(I156*H156,2)</f>
        <v>0</v>
      </c>
      <c r="K156" s="255" t="s">
        <v>1</v>
      </c>
      <c r="L156" s="260"/>
      <c r="M156" s="261" t="s">
        <v>1</v>
      </c>
      <c r="N156" s="262" t="s">
        <v>45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90</v>
      </c>
      <c r="AT156" s="238" t="s">
        <v>439</v>
      </c>
      <c r="AU156" s="238" t="s">
        <v>90</v>
      </c>
      <c r="AY156" s="18" t="s">
        <v>156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88</v>
      </c>
      <c r="BK156" s="239">
        <f>ROUND(I156*H156,2)</f>
        <v>0</v>
      </c>
      <c r="BL156" s="18" t="s">
        <v>88</v>
      </c>
      <c r="BM156" s="238" t="s">
        <v>468</v>
      </c>
    </row>
    <row r="157" s="13" customFormat="1">
      <c r="A157" s="13"/>
      <c r="B157" s="263"/>
      <c r="C157" s="264"/>
      <c r="D157" s="240" t="s">
        <v>443</v>
      </c>
      <c r="E157" s="265" t="s">
        <v>1</v>
      </c>
      <c r="F157" s="266" t="s">
        <v>469</v>
      </c>
      <c r="G157" s="264"/>
      <c r="H157" s="267">
        <v>1</v>
      </c>
      <c r="I157" s="268"/>
      <c r="J157" s="264"/>
      <c r="K157" s="264"/>
      <c r="L157" s="269"/>
      <c r="M157" s="270"/>
      <c r="N157" s="271"/>
      <c r="O157" s="271"/>
      <c r="P157" s="271"/>
      <c r="Q157" s="271"/>
      <c r="R157" s="271"/>
      <c r="S157" s="271"/>
      <c r="T157" s="27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3" t="s">
        <v>443</v>
      </c>
      <c r="AU157" s="273" t="s">
        <v>90</v>
      </c>
      <c r="AV157" s="13" t="s">
        <v>90</v>
      </c>
      <c r="AW157" s="13" t="s">
        <v>36</v>
      </c>
      <c r="AX157" s="13" t="s">
        <v>80</v>
      </c>
      <c r="AY157" s="273" t="s">
        <v>156</v>
      </c>
    </row>
    <row r="158" s="14" customFormat="1">
      <c r="A158" s="14"/>
      <c r="B158" s="274"/>
      <c r="C158" s="275"/>
      <c r="D158" s="240" t="s">
        <v>443</v>
      </c>
      <c r="E158" s="276" t="s">
        <v>1</v>
      </c>
      <c r="F158" s="277" t="s">
        <v>445</v>
      </c>
      <c r="G158" s="275"/>
      <c r="H158" s="278">
        <v>1</v>
      </c>
      <c r="I158" s="279"/>
      <c r="J158" s="275"/>
      <c r="K158" s="275"/>
      <c r="L158" s="280"/>
      <c r="M158" s="281"/>
      <c r="N158" s="282"/>
      <c r="O158" s="282"/>
      <c r="P158" s="282"/>
      <c r="Q158" s="282"/>
      <c r="R158" s="282"/>
      <c r="S158" s="282"/>
      <c r="T158" s="28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4" t="s">
        <v>443</v>
      </c>
      <c r="AU158" s="284" t="s">
        <v>90</v>
      </c>
      <c r="AV158" s="14" t="s">
        <v>172</v>
      </c>
      <c r="AW158" s="14" t="s">
        <v>36</v>
      </c>
      <c r="AX158" s="14" t="s">
        <v>88</v>
      </c>
      <c r="AY158" s="284" t="s">
        <v>156</v>
      </c>
    </row>
    <row r="159" s="2" customFormat="1" ht="16.5" customHeight="1">
      <c r="A159" s="39"/>
      <c r="B159" s="40"/>
      <c r="C159" s="253" t="s">
        <v>223</v>
      </c>
      <c r="D159" s="253" t="s">
        <v>439</v>
      </c>
      <c r="E159" s="254" t="s">
        <v>470</v>
      </c>
      <c r="F159" s="255" t="s">
        <v>471</v>
      </c>
      <c r="G159" s="256" t="s">
        <v>317</v>
      </c>
      <c r="H159" s="257">
        <v>3</v>
      </c>
      <c r="I159" s="258"/>
      <c r="J159" s="259">
        <f>ROUND(I159*H159,2)</f>
        <v>0</v>
      </c>
      <c r="K159" s="255" t="s">
        <v>1</v>
      </c>
      <c r="L159" s="260"/>
      <c r="M159" s="261" t="s">
        <v>1</v>
      </c>
      <c r="N159" s="262" t="s">
        <v>45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90</v>
      </c>
      <c r="AT159" s="238" t="s">
        <v>439</v>
      </c>
      <c r="AU159" s="238" t="s">
        <v>90</v>
      </c>
      <c r="AY159" s="18" t="s">
        <v>156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88</v>
      </c>
      <c r="BK159" s="239">
        <f>ROUND(I159*H159,2)</f>
        <v>0</v>
      </c>
      <c r="BL159" s="18" t="s">
        <v>88</v>
      </c>
      <c r="BM159" s="238" t="s">
        <v>472</v>
      </c>
    </row>
    <row r="160" s="13" customFormat="1">
      <c r="A160" s="13"/>
      <c r="B160" s="263"/>
      <c r="C160" s="264"/>
      <c r="D160" s="240" t="s">
        <v>443</v>
      </c>
      <c r="E160" s="265" t="s">
        <v>1</v>
      </c>
      <c r="F160" s="266" t="s">
        <v>473</v>
      </c>
      <c r="G160" s="264"/>
      <c r="H160" s="267">
        <v>3</v>
      </c>
      <c r="I160" s="268"/>
      <c r="J160" s="264"/>
      <c r="K160" s="264"/>
      <c r="L160" s="269"/>
      <c r="M160" s="270"/>
      <c r="N160" s="271"/>
      <c r="O160" s="271"/>
      <c r="P160" s="271"/>
      <c r="Q160" s="271"/>
      <c r="R160" s="271"/>
      <c r="S160" s="271"/>
      <c r="T160" s="27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3" t="s">
        <v>443</v>
      </c>
      <c r="AU160" s="273" t="s">
        <v>90</v>
      </c>
      <c r="AV160" s="13" t="s">
        <v>90</v>
      </c>
      <c r="AW160" s="13" t="s">
        <v>36</v>
      </c>
      <c r="AX160" s="13" t="s">
        <v>80</v>
      </c>
      <c r="AY160" s="273" t="s">
        <v>156</v>
      </c>
    </row>
    <row r="161" s="14" customFormat="1">
      <c r="A161" s="14"/>
      <c r="B161" s="274"/>
      <c r="C161" s="275"/>
      <c r="D161" s="240" t="s">
        <v>443</v>
      </c>
      <c r="E161" s="276" t="s">
        <v>1</v>
      </c>
      <c r="F161" s="277" t="s">
        <v>445</v>
      </c>
      <c r="G161" s="275"/>
      <c r="H161" s="278">
        <v>3</v>
      </c>
      <c r="I161" s="279"/>
      <c r="J161" s="275"/>
      <c r="K161" s="275"/>
      <c r="L161" s="280"/>
      <c r="M161" s="281"/>
      <c r="N161" s="282"/>
      <c r="O161" s="282"/>
      <c r="P161" s="282"/>
      <c r="Q161" s="282"/>
      <c r="R161" s="282"/>
      <c r="S161" s="282"/>
      <c r="T161" s="28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84" t="s">
        <v>443</v>
      </c>
      <c r="AU161" s="284" t="s">
        <v>90</v>
      </c>
      <c r="AV161" s="14" t="s">
        <v>172</v>
      </c>
      <c r="AW161" s="14" t="s">
        <v>36</v>
      </c>
      <c r="AX161" s="14" t="s">
        <v>88</v>
      </c>
      <c r="AY161" s="284" t="s">
        <v>156</v>
      </c>
    </row>
    <row r="162" s="2" customFormat="1" ht="24.15" customHeight="1">
      <c r="A162" s="39"/>
      <c r="B162" s="40"/>
      <c r="C162" s="253" t="s">
        <v>229</v>
      </c>
      <c r="D162" s="253" t="s">
        <v>439</v>
      </c>
      <c r="E162" s="254" t="s">
        <v>474</v>
      </c>
      <c r="F162" s="255" t="s">
        <v>475</v>
      </c>
      <c r="G162" s="256" t="s">
        <v>317</v>
      </c>
      <c r="H162" s="257">
        <v>3</v>
      </c>
      <c r="I162" s="258"/>
      <c r="J162" s="259">
        <f>ROUND(I162*H162,2)</f>
        <v>0</v>
      </c>
      <c r="K162" s="255" t="s">
        <v>1</v>
      </c>
      <c r="L162" s="260"/>
      <c r="M162" s="261" t="s">
        <v>1</v>
      </c>
      <c r="N162" s="262" t="s">
        <v>45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90</v>
      </c>
      <c r="AT162" s="238" t="s">
        <v>439</v>
      </c>
      <c r="AU162" s="238" t="s">
        <v>90</v>
      </c>
      <c r="AY162" s="18" t="s">
        <v>156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88</v>
      </c>
      <c r="BK162" s="239">
        <f>ROUND(I162*H162,2)</f>
        <v>0</v>
      </c>
      <c r="BL162" s="18" t="s">
        <v>88</v>
      </c>
      <c r="BM162" s="238" t="s">
        <v>476</v>
      </c>
    </row>
    <row r="163" s="13" customFormat="1">
      <c r="A163" s="13"/>
      <c r="B163" s="263"/>
      <c r="C163" s="264"/>
      <c r="D163" s="240" t="s">
        <v>443</v>
      </c>
      <c r="E163" s="265" t="s">
        <v>1</v>
      </c>
      <c r="F163" s="266" t="s">
        <v>477</v>
      </c>
      <c r="G163" s="264"/>
      <c r="H163" s="267">
        <v>3</v>
      </c>
      <c r="I163" s="268"/>
      <c r="J163" s="264"/>
      <c r="K163" s="264"/>
      <c r="L163" s="269"/>
      <c r="M163" s="270"/>
      <c r="N163" s="271"/>
      <c r="O163" s="271"/>
      <c r="P163" s="271"/>
      <c r="Q163" s="271"/>
      <c r="R163" s="271"/>
      <c r="S163" s="271"/>
      <c r="T163" s="27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3" t="s">
        <v>443</v>
      </c>
      <c r="AU163" s="273" t="s">
        <v>90</v>
      </c>
      <c r="AV163" s="13" t="s">
        <v>90</v>
      </c>
      <c r="AW163" s="13" t="s">
        <v>36</v>
      </c>
      <c r="AX163" s="13" t="s">
        <v>80</v>
      </c>
      <c r="AY163" s="273" t="s">
        <v>156</v>
      </c>
    </row>
    <row r="164" s="14" customFormat="1">
      <c r="A164" s="14"/>
      <c r="B164" s="274"/>
      <c r="C164" s="275"/>
      <c r="D164" s="240" t="s">
        <v>443</v>
      </c>
      <c r="E164" s="276" t="s">
        <v>1</v>
      </c>
      <c r="F164" s="277" t="s">
        <v>445</v>
      </c>
      <c r="G164" s="275"/>
      <c r="H164" s="278">
        <v>3</v>
      </c>
      <c r="I164" s="279"/>
      <c r="J164" s="275"/>
      <c r="K164" s="275"/>
      <c r="L164" s="280"/>
      <c r="M164" s="281"/>
      <c r="N164" s="282"/>
      <c r="O164" s="282"/>
      <c r="P164" s="282"/>
      <c r="Q164" s="282"/>
      <c r="R164" s="282"/>
      <c r="S164" s="282"/>
      <c r="T164" s="28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4" t="s">
        <v>443</v>
      </c>
      <c r="AU164" s="284" t="s">
        <v>90</v>
      </c>
      <c r="AV164" s="14" t="s">
        <v>172</v>
      </c>
      <c r="AW164" s="14" t="s">
        <v>36</v>
      </c>
      <c r="AX164" s="14" t="s">
        <v>88</v>
      </c>
      <c r="AY164" s="284" t="s">
        <v>156</v>
      </c>
    </row>
    <row r="165" s="2" customFormat="1" ht="24.15" customHeight="1">
      <c r="A165" s="39"/>
      <c r="B165" s="40"/>
      <c r="C165" s="253" t="s">
        <v>237</v>
      </c>
      <c r="D165" s="253" t="s">
        <v>439</v>
      </c>
      <c r="E165" s="254" t="s">
        <v>478</v>
      </c>
      <c r="F165" s="255" t="s">
        <v>479</v>
      </c>
      <c r="G165" s="256" t="s">
        <v>317</v>
      </c>
      <c r="H165" s="257">
        <v>1</v>
      </c>
      <c r="I165" s="258"/>
      <c r="J165" s="259">
        <f>ROUND(I165*H165,2)</f>
        <v>0</v>
      </c>
      <c r="K165" s="255" t="s">
        <v>1</v>
      </c>
      <c r="L165" s="260"/>
      <c r="M165" s="261" t="s">
        <v>1</v>
      </c>
      <c r="N165" s="262" t="s">
        <v>45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90</v>
      </c>
      <c r="AT165" s="238" t="s">
        <v>439</v>
      </c>
      <c r="AU165" s="238" t="s">
        <v>90</v>
      </c>
      <c r="AY165" s="18" t="s">
        <v>156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88</v>
      </c>
      <c r="BK165" s="239">
        <f>ROUND(I165*H165,2)</f>
        <v>0</v>
      </c>
      <c r="BL165" s="18" t="s">
        <v>88</v>
      </c>
      <c r="BM165" s="238" t="s">
        <v>480</v>
      </c>
    </row>
    <row r="166" s="13" customFormat="1">
      <c r="A166" s="13"/>
      <c r="B166" s="263"/>
      <c r="C166" s="264"/>
      <c r="D166" s="240" t="s">
        <v>443</v>
      </c>
      <c r="E166" s="265" t="s">
        <v>1</v>
      </c>
      <c r="F166" s="266" t="s">
        <v>481</v>
      </c>
      <c r="G166" s="264"/>
      <c r="H166" s="267">
        <v>1</v>
      </c>
      <c r="I166" s="268"/>
      <c r="J166" s="264"/>
      <c r="K166" s="264"/>
      <c r="L166" s="269"/>
      <c r="M166" s="270"/>
      <c r="N166" s="271"/>
      <c r="O166" s="271"/>
      <c r="P166" s="271"/>
      <c r="Q166" s="271"/>
      <c r="R166" s="271"/>
      <c r="S166" s="271"/>
      <c r="T166" s="27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3" t="s">
        <v>443</v>
      </c>
      <c r="AU166" s="273" t="s">
        <v>90</v>
      </c>
      <c r="AV166" s="13" t="s">
        <v>90</v>
      </c>
      <c r="AW166" s="13" t="s">
        <v>36</v>
      </c>
      <c r="AX166" s="13" t="s">
        <v>80</v>
      </c>
      <c r="AY166" s="273" t="s">
        <v>156</v>
      </c>
    </row>
    <row r="167" s="14" customFormat="1">
      <c r="A167" s="14"/>
      <c r="B167" s="274"/>
      <c r="C167" s="275"/>
      <c r="D167" s="240" t="s">
        <v>443</v>
      </c>
      <c r="E167" s="276" t="s">
        <v>1</v>
      </c>
      <c r="F167" s="277" t="s">
        <v>445</v>
      </c>
      <c r="G167" s="275"/>
      <c r="H167" s="278">
        <v>1</v>
      </c>
      <c r="I167" s="279"/>
      <c r="J167" s="275"/>
      <c r="K167" s="275"/>
      <c r="L167" s="280"/>
      <c r="M167" s="281"/>
      <c r="N167" s="282"/>
      <c r="O167" s="282"/>
      <c r="P167" s="282"/>
      <c r="Q167" s="282"/>
      <c r="R167" s="282"/>
      <c r="S167" s="282"/>
      <c r="T167" s="28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84" t="s">
        <v>443</v>
      </c>
      <c r="AU167" s="284" t="s">
        <v>90</v>
      </c>
      <c r="AV167" s="14" t="s">
        <v>172</v>
      </c>
      <c r="AW167" s="14" t="s">
        <v>36</v>
      </c>
      <c r="AX167" s="14" t="s">
        <v>88</v>
      </c>
      <c r="AY167" s="284" t="s">
        <v>156</v>
      </c>
    </row>
    <row r="168" s="2" customFormat="1" ht="24.15" customHeight="1">
      <c r="A168" s="39"/>
      <c r="B168" s="40"/>
      <c r="C168" s="253" t="s">
        <v>240</v>
      </c>
      <c r="D168" s="253" t="s">
        <v>439</v>
      </c>
      <c r="E168" s="254" t="s">
        <v>482</v>
      </c>
      <c r="F168" s="255" t="s">
        <v>483</v>
      </c>
      <c r="G168" s="256" t="s">
        <v>317</v>
      </c>
      <c r="H168" s="257">
        <v>1</v>
      </c>
      <c r="I168" s="258"/>
      <c r="J168" s="259">
        <f>ROUND(I168*H168,2)</f>
        <v>0</v>
      </c>
      <c r="K168" s="255" t="s">
        <v>1</v>
      </c>
      <c r="L168" s="260"/>
      <c r="M168" s="261" t="s">
        <v>1</v>
      </c>
      <c r="N168" s="262" t="s">
        <v>45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90</v>
      </c>
      <c r="AT168" s="238" t="s">
        <v>439</v>
      </c>
      <c r="AU168" s="238" t="s">
        <v>90</v>
      </c>
      <c r="AY168" s="18" t="s">
        <v>156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88</v>
      </c>
      <c r="BK168" s="239">
        <f>ROUND(I168*H168,2)</f>
        <v>0</v>
      </c>
      <c r="BL168" s="18" t="s">
        <v>88</v>
      </c>
      <c r="BM168" s="238" t="s">
        <v>484</v>
      </c>
    </row>
    <row r="169" s="13" customFormat="1">
      <c r="A169" s="13"/>
      <c r="B169" s="263"/>
      <c r="C169" s="264"/>
      <c r="D169" s="240" t="s">
        <v>443</v>
      </c>
      <c r="E169" s="265" t="s">
        <v>1</v>
      </c>
      <c r="F169" s="266" t="s">
        <v>485</v>
      </c>
      <c r="G169" s="264"/>
      <c r="H169" s="267">
        <v>1</v>
      </c>
      <c r="I169" s="268"/>
      <c r="J169" s="264"/>
      <c r="K169" s="264"/>
      <c r="L169" s="269"/>
      <c r="M169" s="270"/>
      <c r="N169" s="271"/>
      <c r="O169" s="271"/>
      <c r="P169" s="271"/>
      <c r="Q169" s="271"/>
      <c r="R169" s="271"/>
      <c r="S169" s="271"/>
      <c r="T169" s="27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3" t="s">
        <v>443</v>
      </c>
      <c r="AU169" s="273" t="s">
        <v>90</v>
      </c>
      <c r="AV169" s="13" t="s">
        <v>90</v>
      </c>
      <c r="AW169" s="13" t="s">
        <v>36</v>
      </c>
      <c r="AX169" s="13" t="s">
        <v>80</v>
      </c>
      <c r="AY169" s="273" t="s">
        <v>156</v>
      </c>
    </row>
    <row r="170" s="14" customFormat="1">
      <c r="A170" s="14"/>
      <c r="B170" s="274"/>
      <c r="C170" s="275"/>
      <c r="D170" s="240" t="s">
        <v>443</v>
      </c>
      <c r="E170" s="276" t="s">
        <v>1</v>
      </c>
      <c r="F170" s="277" t="s">
        <v>445</v>
      </c>
      <c r="G170" s="275"/>
      <c r="H170" s="278">
        <v>1</v>
      </c>
      <c r="I170" s="279"/>
      <c r="J170" s="275"/>
      <c r="K170" s="275"/>
      <c r="L170" s="280"/>
      <c r="M170" s="281"/>
      <c r="N170" s="282"/>
      <c r="O170" s="282"/>
      <c r="P170" s="282"/>
      <c r="Q170" s="282"/>
      <c r="R170" s="282"/>
      <c r="S170" s="282"/>
      <c r="T170" s="28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84" t="s">
        <v>443</v>
      </c>
      <c r="AU170" s="284" t="s">
        <v>90</v>
      </c>
      <c r="AV170" s="14" t="s">
        <v>172</v>
      </c>
      <c r="AW170" s="14" t="s">
        <v>36</v>
      </c>
      <c r="AX170" s="14" t="s">
        <v>88</v>
      </c>
      <c r="AY170" s="284" t="s">
        <v>156</v>
      </c>
    </row>
    <row r="171" s="2" customFormat="1" ht="16.5" customHeight="1">
      <c r="A171" s="39"/>
      <c r="B171" s="40"/>
      <c r="C171" s="253" t="s">
        <v>243</v>
      </c>
      <c r="D171" s="253" t="s">
        <v>439</v>
      </c>
      <c r="E171" s="254" t="s">
        <v>486</v>
      </c>
      <c r="F171" s="255" t="s">
        <v>487</v>
      </c>
      <c r="G171" s="256" t="s">
        <v>317</v>
      </c>
      <c r="H171" s="257">
        <v>3</v>
      </c>
      <c r="I171" s="258"/>
      <c r="J171" s="259">
        <f>ROUND(I171*H171,2)</f>
        <v>0</v>
      </c>
      <c r="K171" s="255" t="s">
        <v>1</v>
      </c>
      <c r="L171" s="260"/>
      <c r="M171" s="261" t="s">
        <v>1</v>
      </c>
      <c r="N171" s="262" t="s">
        <v>45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90</v>
      </c>
      <c r="AT171" s="238" t="s">
        <v>439</v>
      </c>
      <c r="AU171" s="238" t="s">
        <v>90</v>
      </c>
      <c r="AY171" s="18" t="s">
        <v>156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88</v>
      </c>
      <c r="BK171" s="239">
        <f>ROUND(I171*H171,2)</f>
        <v>0</v>
      </c>
      <c r="BL171" s="18" t="s">
        <v>88</v>
      </c>
      <c r="BM171" s="238" t="s">
        <v>488</v>
      </c>
    </row>
    <row r="172" s="13" customFormat="1">
      <c r="A172" s="13"/>
      <c r="B172" s="263"/>
      <c r="C172" s="264"/>
      <c r="D172" s="240" t="s">
        <v>443</v>
      </c>
      <c r="E172" s="265" t="s">
        <v>1</v>
      </c>
      <c r="F172" s="266" t="s">
        <v>489</v>
      </c>
      <c r="G172" s="264"/>
      <c r="H172" s="267">
        <v>3</v>
      </c>
      <c r="I172" s="268"/>
      <c r="J172" s="264"/>
      <c r="K172" s="264"/>
      <c r="L172" s="269"/>
      <c r="M172" s="270"/>
      <c r="N172" s="271"/>
      <c r="O172" s="271"/>
      <c r="P172" s="271"/>
      <c r="Q172" s="271"/>
      <c r="R172" s="271"/>
      <c r="S172" s="271"/>
      <c r="T172" s="27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3" t="s">
        <v>443</v>
      </c>
      <c r="AU172" s="273" t="s">
        <v>90</v>
      </c>
      <c r="AV172" s="13" t="s">
        <v>90</v>
      </c>
      <c r="AW172" s="13" t="s">
        <v>36</v>
      </c>
      <c r="AX172" s="13" t="s">
        <v>80</v>
      </c>
      <c r="AY172" s="273" t="s">
        <v>156</v>
      </c>
    </row>
    <row r="173" s="14" customFormat="1">
      <c r="A173" s="14"/>
      <c r="B173" s="274"/>
      <c r="C173" s="275"/>
      <c r="D173" s="240" t="s">
        <v>443</v>
      </c>
      <c r="E173" s="276" t="s">
        <v>1</v>
      </c>
      <c r="F173" s="277" t="s">
        <v>445</v>
      </c>
      <c r="G173" s="275"/>
      <c r="H173" s="278">
        <v>3</v>
      </c>
      <c r="I173" s="279"/>
      <c r="J173" s="275"/>
      <c r="K173" s="275"/>
      <c r="L173" s="280"/>
      <c r="M173" s="281"/>
      <c r="N173" s="282"/>
      <c r="O173" s="282"/>
      <c r="P173" s="282"/>
      <c r="Q173" s="282"/>
      <c r="R173" s="282"/>
      <c r="S173" s="282"/>
      <c r="T173" s="28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84" t="s">
        <v>443</v>
      </c>
      <c r="AU173" s="284" t="s">
        <v>90</v>
      </c>
      <c r="AV173" s="14" t="s">
        <v>172</v>
      </c>
      <c r="AW173" s="14" t="s">
        <v>36</v>
      </c>
      <c r="AX173" s="14" t="s">
        <v>88</v>
      </c>
      <c r="AY173" s="284" t="s">
        <v>156</v>
      </c>
    </row>
    <row r="174" s="2" customFormat="1" ht="24.15" customHeight="1">
      <c r="A174" s="39"/>
      <c r="B174" s="40"/>
      <c r="C174" s="253" t="s">
        <v>247</v>
      </c>
      <c r="D174" s="253" t="s">
        <v>439</v>
      </c>
      <c r="E174" s="254" t="s">
        <v>490</v>
      </c>
      <c r="F174" s="255" t="s">
        <v>491</v>
      </c>
      <c r="G174" s="256" t="s">
        <v>317</v>
      </c>
      <c r="H174" s="257">
        <v>3</v>
      </c>
      <c r="I174" s="258"/>
      <c r="J174" s="259">
        <f>ROUND(I174*H174,2)</f>
        <v>0</v>
      </c>
      <c r="K174" s="255" t="s">
        <v>1</v>
      </c>
      <c r="L174" s="260"/>
      <c r="M174" s="261" t="s">
        <v>1</v>
      </c>
      <c r="N174" s="262" t="s">
        <v>45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90</v>
      </c>
      <c r="AT174" s="238" t="s">
        <v>439</v>
      </c>
      <c r="AU174" s="238" t="s">
        <v>90</v>
      </c>
      <c r="AY174" s="18" t="s">
        <v>156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88</v>
      </c>
      <c r="BK174" s="239">
        <f>ROUND(I174*H174,2)</f>
        <v>0</v>
      </c>
      <c r="BL174" s="18" t="s">
        <v>88</v>
      </c>
      <c r="BM174" s="238" t="s">
        <v>492</v>
      </c>
    </row>
    <row r="175" s="13" customFormat="1">
      <c r="A175" s="13"/>
      <c r="B175" s="263"/>
      <c r="C175" s="264"/>
      <c r="D175" s="240" t="s">
        <v>443</v>
      </c>
      <c r="E175" s="265" t="s">
        <v>1</v>
      </c>
      <c r="F175" s="266" t="s">
        <v>493</v>
      </c>
      <c r="G175" s="264"/>
      <c r="H175" s="267">
        <v>3</v>
      </c>
      <c r="I175" s="268"/>
      <c r="J175" s="264"/>
      <c r="K175" s="264"/>
      <c r="L175" s="269"/>
      <c r="M175" s="270"/>
      <c r="N175" s="271"/>
      <c r="O175" s="271"/>
      <c r="P175" s="271"/>
      <c r="Q175" s="271"/>
      <c r="R175" s="271"/>
      <c r="S175" s="271"/>
      <c r="T175" s="27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3" t="s">
        <v>443</v>
      </c>
      <c r="AU175" s="273" t="s">
        <v>90</v>
      </c>
      <c r="AV175" s="13" t="s">
        <v>90</v>
      </c>
      <c r="AW175" s="13" t="s">
        <v>36</v>
      </c>
      <c r="AX175" s="13" t="s">
        <v>80</v>
      </c>
      <c r="AY175" s="273" t="s">
        <v>156</v>
      </c>
    </row>
    <row r="176" s="14" customFormat="1">
      <c r="A176" s="14"/>
      <c r="B176" s="274"/>
      <c r="C176" s="275"/>
      <c r="D176" s="240" t="s">
        <v>443</v>
      </c>
      <c r="E176" s="276" t="s">
        <v>1</v>
      </c>
      <c r="F176" s="277" t="s">
        <v>445</v>
      </c>
      <c r="G176" s="275"/>
      <c r="H176" s="278">
        <v>3</v>
      </c>
      <c r="I176" s="279"/>
      <c r="J176" s="275"/>
      <c r="K176" s="275"/>
      <c r="L176" s="280"/>
      <c r="M176" s="281"/>
      <c r="N176" s="282"/>
      <c r="O176" s="282"/>
      <c r="P176" s="282"/>
      <c r="Q176" s="282"/>
      <c r="R176" s="282"/>
      <c r="S176" s="282"/>
      <c r="T176" s="28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4" t="s">
        <v>443</v>
      </c>
      <c r="AU176" s="284" t="s">
        <v>90</v>
      </c>
      <c r="AV176" s="14" t="s">
        <v>172</v>
      </c>
      <c r="AW176" s="14" t="s">
        <v>36</v>
      </c>
      <c r="AX176" s="14" t="s">
        <v>88</v>
      </c>
      <c r="AY176" s="284" t="s">
        <v>156</v>
      </c>
    </row>
    <row r="177" s="2" customFormat="1" ht="21.75" customHeight="1">
      <c r="A177" s="39"/>
      <c r="B177" s="40"/>
      <c r="C177" s="253" t="s">
        <v>7</v>
      </c>
      <c r="D177" s="253" t="s">
        <v>439</v>
      </c>
      <c r="E177" s="254" t="s">
        <v>494</v>
      </c>
      <c r="F177" s="255" t="s">
        <v>495</v>
      </c>
      <c r="G177" s="256" t="s">
        <v>317</v>
      </c>
      <c r="H177" s="257">
        <v>4</v>
      </c>
      <c r="I177" s="258"/>
      <c r="J177" s="259">
        <f>ROUND(I177*H177,2)</f>
        <v>0</v>
      </c>
      <c r="K177" s="255" t="s">
        <v>1</v>
      </c>
      <c r="L177" s="260"/>
      <c r="M177" s="261" t="s">
        <v>1</v>
      </c>
      <c r="N177" s="262" t="s">
        <v>45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90</v>
      </c>
      <c r="AT177" s="238" t="s">
        <v>439</v>
      </c>
      <c r="AU177" s="238" t="s">
        <v>90</v>
      </c>
      <c r="AY177" s="18" t="s">
        <v>156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88</v>
      </c>
      <c r="BK177" s="239">
        <f>ROUND(I177*H177,2)</f>
        <v>0</v>
      </c>
      <c r="BL177" s="18" t="s">
        <v>88</v>
      </c>
      <c r="BM177" s="238" t="s">
        <v>496</v>
      </c>
    </row>
    <row r="178" s="13" customFormat="1">
      <c r="A178" s="13"/>
      <c r="B178" s="263"/>
      <c r="C178" s="264"/>
      <c r="D178" s="240" t="s">
        <v>443</v>
      </c>
      <c r="E178" s="265" t="s">
        <v>1</v>
      </c>
      <c r="F178" s="266" t="s">
        <v>497</v>
      </c>
      <c r="G178" s="264"/>
      <c r="H178" s="267">
        <v>4</v>
      </c>
      <c r="I178" s="268"/>
      <c r="J178" s="264"/>
      <c r="K178" s="264"/>
      <c r="L178" s="269"/>
      <c r="M178" s="270"/>
      <c r="N178" s="271"/>
      <c r="O178" s="271"/>
      <c r="P178" s="271"/>
      <c r="Q178" s="271"/>
      <c r="R178" s="271"/>
      <c r="S178" s="271"/>
      <c r="T178" s="27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3" t="s">
        <v>443</v>
      </c>
      <c r="AU178" s="273" t="s">
        <v>90</v>
      </c>
      <c r="AV178" s="13" t="s">
        <v>90</v>
      </c>
      <c r="AW178" s="13" t="s">
        <v>36</v>
      </c>
      <c r="AX178" s="13" t="s">
        <v>80</v>
      </c>
      <c r="AY178" s="273" t="s">
        <v>156</v>
      </c>
    </row>
    <row r="179" s="14" customFormat="1">
      <c r="A179" s="14"/>
      <c r="B179" s="274"/>
      <c r="C179" s="275"/>
      <c r="D179" s="240" t="s">
        <v>443</v>
      </c>
      <c r="E179" s="276" t="s">
        <v>1</v>
      </c>
      <c r="F179" s="277" t="s">
        <v>445</v>
      </c>
      <c r="G179" s="275"/>
      <c r="H179" s="278">
        <v>4</v>
      </c>
      <c r="I179" s="279"/>
      <c r="J179" s="275"/>
      <c r="K179" s="275"/>
      <c r="L179" s="280"/>
      <c r="M179" s="281"/>
      <c r="N179" s="282"/>
      <c r="O179" s="282"/>
      <c r="P179" s="282"/>
      <c r="Q179" s="282"/>
      <c r="R179" s="282"/>
      <c r="S179" s="282"/>
      <c r="T179" s="28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84" t="s">
        <v>443</v>
      </c>
      <c r="AU179" s="284" t="s">
        <v>90</v>
      </c>
      <c r="AV179" s="14" t="s">
        <v>172</v>
      </c>
      <c r="AW179" s="14" t="s">
        <v>36</v>
      </c>
      <c r="AX179" s="14" t="s">
        <v>88</v>
      </c>
      <c r="AY179" s="284" t="s">
        <v>156</v>
      </c>
    </row>
    <row r="180" s="2" customFormat="1" ht="24.15" customHeight="1">
      <c r="A180" s="39"/>
      <c r="B180" s="40"/>
      <c r="C180" s="253" t="s">
        <v>254</v>
      </c>
      <c r="D180" s="253" t="s">
        <v>439</v>
      </c>
      <c r="E180" s="254" t="s">
        <v>498</v>
      </c>
      <c r="F180" s="255" t="s">
        <v>499</v>
      </c>
      <c r="G180" s="256" t="s">
        <v>317</v>
      </c>
      <c r="H180" s="257">
        <v>6</v>
      </c>
      <c r="I180" s="258"/>
      <c r="J180" s="259">
        <f>ROUND(I180*H180,2)</f>
        <v>0</v>
      </c>
      <c r="K180" s="255" t="s">
        <v>1</v>
      </c>
      <c r="L180" s="260"/>
      <c r="M180" s="261" t="s">
        <v>1</v>
      </c>
      <c r="N180" s="262" t="s">
        <v>45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90</v>
      </c>
      <c r="AT180" s="238" t="s">
        <v>439</v>
      </c>
      <c r="AU180" s="238" t="s">
        <v>90</v>
      </c>
      <c r="AY180" s="18" t="s">
        <v>156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88</v>
      </c>
      <c r="BK180" s="239">
        <f>ROUND(I180*H180,2)</f>
        <v>0</v>
      </c>
      <c r="BL180" s="18" t="s">
        <v>88</v>
      </c>
      <c r="BM180" s="238" t="s">
        <v>500</v>
      </c>
    </row>
    <row r="181" s="13" customFormat="1">
      <c r="A181" s="13"/>
      <c r="B181" s="263"/>
      <c r="C181" s="264"/>
      <c r="D181" s="240" t="s">
        <v>443</v>
      </c>
      <c r="E181" s="265" t="s">
        <v>1</v>
      </c>
      <c r="F181" s="266" t="s">
        <v>501</v>
      </c>
      <c r="G181" s="264"/>
      <c r="H181" s="267">
        <v>6</v>
      </c>
      <c r="I181" s="268"/>
      <c r="J181" s="264"/>
      <c r="K181" s="264"/>
      <c r="L181" s="269"/>
      <c r="M181" s="270"/>
      <c r="N181" s="271"/>
      <c r="O181" s="271"/>
      <c r="P181" s="271"/>
      <c r="Q181" s="271"/>
      <c r="R181" s="271"/>
      <c r="S181" s="271"/>
      <c r="T181" s="27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3" t="s">
        <v>443</v>
      </c>
      <c r="AU181" s="273" t="s">
        <v>90</v>
      </c>
      <c r="AV181" s="13" t="s">
        <v>90</v>
      </c>
      <c r="AW181" s="13" t="s">
        <v>36</v>
      </c>
      <c r="AX181" s="13" t="s">
        <v>80</v>
      </c>
      <c r="AY181" s="273" t="s">
        <v>156</v>
      </c>
    </row>
    <row r="182" s="14" customFormat="1">
      <c r="A182" s="14"/>
      <c r="B182" s="274"/>
      <c r="C182" s="275"/>
      <c r="D182" s="240" t="s">
        <v>443</v>
      </c>
      <c r="E182" s="276" t="s">
        <v>1</v>
      </c>
      <c r="F182" s="277" t="s">
        <v>445</v>
      </c>
      <c r="G182" s="275"/>
      <c r="H182" s="278">
        <v>6</v>
      </c>
      <c r="I182" s="279"/>
      <c r="J182" s="275"/>
      <c r="K182" s="275"/>
      <c r="L182" s="280"/>
      <c r="M182" s="281"/>
      <c r="N182" s="282"/>
      <c r="O182" s="282"/>
      <c r="P182" s="282"/>
      <c r="Q182" s="282"/>
      <c r="R182" s="282"/>
      <c r="S182" s="282"/>
      <c r="T182" s="28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4" t="s">
        <v>443</v>
      </c>
      <c r="AU182" s="284" t="s">
        <v>90</v>
      </c>
      <c r="AV182" s="14" t="s">
        <v>172</v>
      </c>
      <c r="AW182" s="14" t="s">
        <v>36</v>
      </c>
      <c r="AX182" s="14" t="s">
        <v>88</v>
      </c>
      <c r="AY182" s="284" t="s">
        <v>156</v>
      </c>
    </row>
    <row r="183" s="2" customFormat="1" ht="16.5" customHeight="1">
      <c r="A183" s="39"/>
      <c r="B183" s="40"/>
      <c r="C183" s="253" t="s">
        <v>258</v>
      </c>
      <c r="D183" s="253" t="s">
        <v>439</v>
      </c>
      <c r="E183" s="254" t="s">
        <v>502</v>
      </c>
      <c r="F183" s="255" t="s">
        <v>503</v>
      </c>
      <c r="G183" s="256" t="s">
        <v>317</v>
      </c>
      <c r="H183" s="257">
        <v>50</v>
      </c>
      <c r="I183" s="258"/>
      <c r="J183" s="259">
        <f>ROUND(I183*H183,2)</f>
        <v>0</v>
      </c>
      <c r="K183" s="255" t="s">
        <v>1</v>
      </c>
      <c r="L183" s="260"/>
      <c r="M183" s="261" t="s">
        <v>1</v>
      </c>
      <c r="N183" s="262" t="s">
        <v>45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90</v>
      </c>
      <c r="AT183" s="238" t="s">
        <v>439</v>
      </c>
      <c r="AU183" s="238" t="s">
        <v>90</v>
      </c>
      <c r="AY183" s="18" t="s">
        <v>156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88</v>
      </c>
      <c r="BK183" s="239">
        <f>ROUND(I183*H183,2)</f>
        <v>0</v>
      </c>
      <c r="BL183" s="18" t="s">
        <v>88</v>
      </c>
      <c r="BM183" s="238" t="s">
        <v>504</v>
      </c>
    </row>
    <row r="184" s="13" customFormat="1">
      <c r="A184" s="13"/>
      <c r="B184" s="263"/>
      <c r="C184" s="264"/>
      <c r="D184" s="240" t="s">
        <v>443</v>
      </c>
      <c r="E184" s="265" t="s">
        <v>1</v>
      </c>
      <c r="F184" s="266" t="s">
        <v>505</v>
      </c>
      <c r="G184" s="264"/>
      <c r="H184" s="267">
        <v>50</v>
      </c>
      <c r="I184" s="268"/>
      <c r="J184" s="264"/>
      <c r="K184" s="264"/>
      <c r="L184" s="269"/>
      <c r="M184" s="270"/>
      <c r="N184" s="271"/>
      <c r="O184" s="271"/>
      <c r="P184" s="271"/>
      <c r="Q184" s="271"/>
      <c r="R184" s="271"/>
      <c r="S184" s="271"/>
      <c r="T184" s="27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3" t="s">
        <v>443</v>
      </c>
      <c r="AU184" s="273" t="s">
        <v>90</v>
      </c>
      <c r="AV184" s="13" t="s">
        <v>90</v>
      </c>
      <c r="AW184" s="13" t="s">
        <v>36</v>
      </c>
      <c r="AX184" s="13" t="s">
        <v>80</v>
      </c>
      <c r="AY184" s="273" t="s">
        <v>156</v>
      </c>
    </row>
    <row r="185" s="14" customFormat="1">
      <c r="A185" s="14"/>
      <c r="B185" s="274"/>
      <c r="C185" s="275"/>
      <c r="D185" s="240" t="s">
        <v>443</v>
      </c>
      <c r="E185" s="276" t="s">
        <v>1</v>
      </c>
      <c r="F185" s="277" t="s">
        <v>445</v>
      </c>
      <c r="G185" s="275"/>
      <c r="H185" s="278">
        <v>50</v>
      </c>
      <c r="I185" s="279"/>
      <c r="J185" s="275"/>
      <c r="K185" s="275"/>
      <c r="L185" s="280"/>
      <c r="M185" s="281"/>
      <c r="N185" s="282"/>
      <c r="O185" s="282"/>
      <c r="P185" s="282"/>
      <c r="Q185" s="282"/>
      <c r="R185" s="282"/>
      <c r="S185" s="282"/>
      <c r="T185" s="28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84" t="s">
        <v>443</v>
      </c>
      <c r="AU185" s="284" t="s">
        <v>90</v>
      </c>
      <c r="AV185" s="14" t="s">
        <v>172</v>
      </c>
      <c r="AW185" s="14" t="s">
        <v>36</v>
      </c>
      <c r="AX185" s="14" t="s">
        <v>88</v>
      </c>
      <c r="AY185" s="284" t="s">
        <v>156</v>
      </c>
    </row>
    <row r="186" s="2" customFormat="1" ht="24.15" customHeight="1">
      <c r="A186" s="39"/>
      <c r="B186" s="40"/>
      <c r="C186" s="253" t="s">
        <v>262</v>
      </c>
      <c r="D186" s="253" t="s">
        <v>439</v>
      </c>
      <c r="E186" s="254" t="s">
        <v>506</v>
      </c>
      <c r="F186" s="255" t="s">
        <v>507</v>
      </c>
      <c r="G186" s="256" t="s">
        <v>317</v>
      </c>
      <c r="H186" s="257">
        <v>1</v>
      </c>
      <c r="I186" s="258"/>
      <c r="J186" s="259">
        <f>ROUND(I186*H186,2)</f>
        <v>0</v>
      </c>
      <c r="K186" s="255" t="s">
        <v>1</v>
      </c>
      <c r="L186" s="260"/>
      <c r="M186" s="261" t="s">
        <v>1</v>
      </c>
      <c r="N186" s="262" t="s">
        <v>45</v>
      </c>
      <c r="O186" s="92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90</v>
      </c>
      <c r="AT186" s="238" t="s">
        <v>439</v>
      </c>
      <c r="AU186" s="238" t="s">
        <v>90</v>
      </c>
      <c r="AY186" s="18" t="s">
        <v>156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88</v>
      </c>
      <c r="BK186" s="239">
        <f>ROUND(I186*H186,2)</f>
        <v>0</v>
      </c>
      <c r="BL186" s="18" t="s">
        <v>88</v>
      </c>
      <c r="BM186" s="238" t="s">
        <v>508</v>
      </c>
    </row>
    <row r="187" s="2" customFormat="1" ht="24.15" customHeight="1">
      <c r="A187" s="39"/>
      <c r="B187" s="40"/>
      <c r="C187" s="253" t="s">
        <v>266</v>
      </c>
      <c r="D187" s="253" t="s">
        <v>439</v>
      </c>
      <c r="E187" s="254" t="s">
        <v>509</v>
      </c>
      <c r="F187" s="255" t="s">
        <v>510</v>
      </c>
      <c r="G187" s="256" t="s">
        <v>317</v>
      </c>
      <c r="H187" s="257">
        <v>1</v>
      </c>
      <c r="I187" s="258"/>
      <c r="J187" s="259">
        <f>ROUND(I187*H187,2)</f>
        <v>0</v>
      </c>
      <c r="K187" s="255" t="s">
        <v>1</v>
      </c>
      <c r="L187" s="260"/>
      <c r="M187" s="261" t="s">
        <v>1</v>
      </c>
      <c r="N187" s="262" t="s">
        <v>45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90</v>
      </c>
      <c r="AT187" s="238" t="s">
        <v>439</v>
      </c>
      <c r="AU187" s="238" t="s">
        <v>90</v>
      </c>
      <c r="AY187" s="18" t="s">
        <v>156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88</v>
      </c>
      <c r="BK187" s="239">
        <f>ROUND(I187*H187,2)</f>
        <v>0</v>
      </c>
      <c r="BL187" s="18" t="s">
        <v>88</v>
      </c>
      <c r="BM187" s="238" t="s">
        <v>511</v>
      </c>
    </row>
    <row r="188" s="2" customFormat="1" ht="16.5" customHeight="1">
      <c r="A188" s="39"/>
      <c r="B188" s="40"/>
      <c r="C188" s="253" t="s">
        <v>270</v>
      </c>
      <c r="D188" s="253" t="s">
        <v>439</v>
      </c>
      <c r="E188" s="254" t="s">
        <v>512</v>
      </c>
      <c r="F188" s="255" t="s">
        <v>513</v>
      </c>
      <c r="G188" s="256" t="s">
        <v>317</v>
      </c>
      <c r="H188" s="257">
        <v>1</v>
      </c>
      <c r="I188" s="258"/>
      <c r="J188" s="259">
        <f>ROUND(I188*H188,2)</f>
        <v>0</v>
      </c>
      <c r="K188" s="255" t="s">
        <v>1</v>
      </c>
      <c r="L188" s="260"/>
      <c r="M188" s="261" t="s">
        <v>1</v>
      </c>
      <c r="N188" s="262" t="s">
        <v>45</v>
      </c>
      <c r="O188" s="92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90</v>
      </c>
      <c r="AT188" s="238" t="s">
        <v>439</v>
      </c>
      <c r="AU188" s="238" t="s">
        <v>90</v>
      </c>
      <c r="AY188" s="18" t="s">
        <v>156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88</v>
      </c>
      <c r="BK188" s="239">
        <f>ROUND(I188*H188,2)</f>
        <v>0</v>
      </c>
      <c r="BL188" s="18" t="s">
        <v>88</v>
      </c>
      <c r="BM188" s="238" t="s">
        <v>514</v>
      </c>
    </row>
    <row r="189" s="2" customFormat="1" ht="33" customHeight="1">
      <c r="A189" s="39"/>
      <c r="B189" s="40"/>
      <c r="C189" s="253" t="s">
        <v>274</v>
      </c>
      <c r="D189" s="253" t="s">
        <v>439</v>
      </c>
      <c r="E189" s="254" t="s">
        <v>515</v>
      </c>
      <c r="F189" s="255" t="s">
        <v>516</v>
      </c>
      <c r="G189" s="256" t="s">
        <v>317</v>
      </c>
      <c r="H189" s="257">
        <v>1</v>
      </c>
      <c r="I189" s="258"/>
      <c r="J189" s="259">
        <f>ROUND(I189*H189,2)</f>
        <v>0</v>
      </c>
      <c r="K189" s="255" t="s">
        <v>1</v>
      </c>
      <c r="L189" s="260"/>
      <c r="M189" s="261" t="s">
        <v>1</v>
      </c>
      <c r="N189" s="262" t="s">
        <v>45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90</v>
      </c>
      <c r="AT189" s="238" t="s">
        <v>439</v>
      </c>
      <c r="AU189" s="238" t="s">
        <v>90</v>
      </c>
      <c r="AY189" s="18" t="s">
        <v>156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88</v>
      </c>
      <c r="BK189" s="239">
        <f>ROUND(I189*H189,2)</f>
        <v>0</v>
      </c>
      <c r="BL189" s="18" t="s">
        <v>88</v>
      </c>
      <c r="BM189" s="238" t="s">
        <v>517</v>
      </c>
    </row>
    <row r="190" s="2" customFormat="1" ht="16.5" customHeight="1">
      <c r="A190" s="39"/>
      <c r="B190" s="40"/>
      <c r="C190" s="253" t="s">
        <v>278</v>
      </c>
      <c r="D190" s="253" t="s">
        <v>439</v>
      </c>
      <c r="E190" s="254" t="s">
        <v>518</v>
      </c>
      <c r="F190" s="255" t="s">
        <v>519</v>
      </c>
      <c r="G190" s="256" t="s">
        <v>317</v>
      </c>
      <c r="H190" s="257">
        <v>2</v>
      </c>
      <c r="I190" s="258"/>
      <c r="J190" s="259">
        <f>ROUND(I190*H190,2)</f>
        <v>0</v>
      </c>
      <c r="K190" s="255" t="s">
        <v>1</v>
      </c>
      <c r="L190" s="260"/>
      <c r="M190" s="261" t="s">
        <v>1</v>
      </c>
      <c r="N190" s="262" t="s">
        <v>45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90</v>
      </c>
      <c r="AT190" s="238" t="s">
        <v>439</v>
      </c>
      <c r="AU190" s="238" t="s">
        <v>90</v>
      </c>
      <c r="AY190" s="18" t="s">
        <v>156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88</v>
      </c>
      <c r="BK190" s="239">
        <f>ROUND(I190*H190,2)</f>
        <v>0</v>
      </c>
      <c r="BL190" s="18" t="s">
        <v>88</v>
      </c>
      <c r="BM190" s="238" t="s">
        <v>520</v>
      </c>
    </row>
    <row r="191" s="13" customFormat="1">
      <c r="A191" s="13"/>
      <c r="B191" s="263"/>
      <c r="C191" s="264"/>
      <c r="D191" s="240" t="s">
        <v>443</v>
      </c>
      <c r="E191" s="265" t="s">
        <v>1</v>
      </c>
      <c r="F191" s="266" t="s">
        <v>521</v>
      </c>
      <c r="G191" s="264"/>
      <c r="H191" s="267">
        <v>2</v>
      </c>
      <c r="I191" s="268"/>
      <c r="J191" s="264"/>
      <c r="K191" s="264"/>
      <c r="L191" s="269"/>
      <c r="M191" s="270"/>
      <c r="N191" s="271"/>
      <c r="O191" s="271"/>
      <c r="P191" s="271"/>
      <c r="Q191" s="271"/>
      <c r="R191" s="271"/>
      <c r="S191" s="271"/>
      <c r="T191" s="27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3" t="s">
        <v>443</v>
      </c>
      <c r="AU191" s="273" t="s">
        <v>90</v>
      </c>
      <c r="AV191" s="13" t="s">
        <v>90</v>
      </c>
      <c r="AW191" s="13" t="s">
        <v>36</v>
      </c>
      <c r="AX191" s="13" t="s">
        <v>80</v>
      </c>
      <c r="AY191" s="273" t="s">
        <v>156</v>
      </c>
    </row>
    <row r="192" s="14" customFormat="1">
      <c r="A192" s="14"/>
      <c r="B192" s="274"/>
      <c r="C192" s="275"/>
      <c r="D192" s="240" t="s">
        <v>443</v>
      </c>
      <c r="E192" s="276" t="s">
        <v>1</v>
      </c>
      <c r="F192" s="277" t="s">
        <v>445</v>
      </c>
      <c r="G192" s="275"/>
      <c r="H192" s="278">
        <v>2</v>
      </c>
      <c r="I192" s="279"/>
      <c r="J192" s="275"/>
      <c r="K192" s="275"/>
      <c r="L192" s="280"/>
      <c r="M192" s="281"/>
      <c r="N192" s="282"/>
      <c r="O192" s="282"/>
      <c r="P192" s="282"/>
      <c r="Q192" s="282"/>
      <c r="R192" s="282"/>
      <c r="S192" s="282"/>
      <c r="T192" s="28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84" t="s">
        <v>443</v>
      </c>
      <c r="AU192" s="284" t="s">
        <v>90</v>
      </c>
      <c r="AV192" s="14" t="s">
        <v>172</v>
      </c>
      <c r="AW192" s="14" t="s">
        <v>36</v>
      </c>
      <c r="AX192" s="14" t="s">
        <v>88</v>
      </c>
      <c r="AY192" s="284" t="s">
        <v>156</v>
      </c>
    </row>
    <row r="193" s="2" customFormat="1" ht="24.15" customHeight="1">
      <c r="A193" s="39"/>
      <c r="B193" s="40"/>
      <c r="C193" s="253" t="s">
        <v>282</v>
      </c>
      <c r="D193" s="253" t="s">
        <v>439</v>
      </c>
      <c r="E193" s="254" t="s">
        <v>522</v>
      </c>
      <c r="F193" s="255" t="s">
        <v>523</v>
      </c>
      <c r="G193" s="256" t="s">
        <v>317</v>
      </c>
      <c r="H193" s="257">
        <v>2</v>
      </c>
      <c r="I193" s="258"/>
      <c r="J193" s="259">
        <f>ROUND(I193*H193,2)</f>
        <v>0</v>
      </c>
      <c r="K193" s="255" t="s">
        <v>1</v>
      </c>
      <c r="L193" s="260"/>
      <c r="M193" s="261" t="s">
        <v>1</v>
      </c>
      <c r="N193" s="262" t="s">
        <v>45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90</v>
      </c>
      <c r="AT193" s="238" t="s">
        <v>439</v>
      </c>
      <c r="AU193" s="238" t="s">
        <v>90</v>
      </c>
      <c r="AY193" s="18" t="s">
        <v>156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88</v>
      </c>
      <c r="BK193" s="239">
        <f>ROUND(I193*H193,2)</f>
        <v>0</v>
      </c>
      <c r="BL193" s="18" t="s">
        <v>88</v>
      </c>
      <c r="BM193" s="238" t="s">
        <v>524</v>
      </c>
    </row>
    <row r="194" s="13" customFormat="1">
      <c r="A194" s="13"/>
      <c r="B194" s="263"/>
      <c r="C194" s="264"/>
      <c r="D194" s="240" t="s">
        <v>443</v>
      </c>
      <c r="E194" s="265" t="s">
        <v>1</v>
      </c>
      <c r="F194" s="266" t="s">
        <v>525</v>
      </c>
      <c r="G194" s="264"/>
      <c r="H194" s="267">
        <v>2</v>
      </c>
      <c r="I194" s="268"/>
      <c r="J194" s="264"/>
      <c r="K194" s="264"/>
      <c r="L194" s="269"/>
      <c r="M194" s="270"/>
      <c r="N194" s="271"/>
      <c r="O194" s="271"/>
      <c r="P194" s="271"/>
      <c r="Q194" s="271"/>
      <c r="R194" s="271"/>
      <c r="S194" s="271"/>
      <c r="T194" s="27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73" t="s">
        <v>443</v>
      </c>
      <c r="AU194" s="273" t="s">
        <v>90</v>
      </c>
      <c r="AV194" s="13" t="s">
        <v>90</v>
      </c>
      <c r="AW194" s="13" t="s">
        <v>36</v>
      </c>
      <c r="AX194" s="13" t="s">
        <v>80</v>
      </c>
      <c r="AY194" s="273" t="s">
        <v>156</v>
      </c>
    </row>
    <row r="195" s="14" customFormat="1">
      <c r="A195" s="14"/>
      <c r="B195" s="274"/>
      <c r="C195" s="275"/>
      <c r="D195" s="240" t="s">
        <v>443</v>
      </c>
      <c r="E195" s="276" t="s">
        <v>1</v>
      </c>
      <c r="F195" s="277" t="s">
        <v>445</v>
      </c>
      <c r="G195" s="275"/>
      <c r="H195" s="278">
        <v>2</v>
      </c>
      <c r="I195" s="279"/>
      <c r="J195" s="275"/>
      <c r="K195" s="275"/>
      <c r="L195" s="280"/>
      <c r="M195" s="281"/>
      <c r="N195" s="282"/>
      <c r="O195" s="282"/>
      <c r="P195" s="282"/>
      <c r="Q195" s="282"/>
      <c r="R195" s="282"/>
      <c r="S195" s="282"/>
      <c r="T195" s="28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84" t="s">
        <v>443</v>
      </c>
      <c r="AU195" s="284" t="s">
        <v>90</v>
      </c>
      <c r="AV195" s="14" t="s">
        <v>172</v>
      </c>
      <c r="AW195" s="14" t="s">
        <v>36</v>
      </c>
      <c r="AX195" s="14" t="s">
        <v>88</v>
      </c>
      <c r="AY195" s="284" t="s">
        <v>156</v>
      </c>
    </row>
    <row r="196" s="2" customFormat="1" ht="16.5" customHeight="1">
      <c r="A196" s="39"/>
      <c r="B196" s="40"/>
      <c r="C196" s="253" t="s">
        <v>285</v>
      </c>
      <c r="D196" s="253" t="s">
        <v>439</v>
      </c>
      <c r="E196" s="254" t="s">
        <v>526</v>
      </c>
      <c r="F196" s="255" t="s">
        <v>527</v>
      </c>
      <c r="G196" s="256" t="s">
        <v>317</v>
      </c>
      <c r="H196" s="257">
        <v>1</v>
      </c>
      <c r="I196" s="258"/>
      <c r="J196" s="259">
        <f>ROUND(I196*H196,2)</f>
        <v>0</v>
      </c>
      <c r="K196" s="255" t="s">
        <v>1</v>
      </c>
      <c r="L196" s="260"/>
      <c r="M196" s="261" t="s">
        <v>1</v>
      </c>
      <c r="N196" s="262" t="s">
        <v>45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90</v>
      </c>
      <c r="AT196" s="238" t="s">
        <v>439</v>
      </c>
      <c r="AU196" s="238" t="s">
        <v>90</v>
      </c>
      <c r="AY196" s="18" t="s">
        <v>156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88</v>
      </c>
      <c r="BK196" s="239">
        <f>ROUND(I196*H196,2)</f>
        <v>0</v>
      </c>
      <c r="BL196" s="18" t="s">
        <v>88</v>
      </c>
      <c r="BM196" s="238" t="s">
        <v>528</v>
      </c>
    </row>
    <row r="197" s="13" customFormat="1">
      <c r="A197" s="13"/>
      <c r="B197" s="263"/>
      <c r="C197" s="264"/>
      <c r="D197" s="240" t="s">
        <v>443</v>
      </c>
      <c r="E197" s="265" t="s">
        <v>1</v>
      </c>
      <c r="F197" s="266" t="s">
        <v>529</v>
      </c>
      <c r="G197" s="264"/>
      <c r="H197" s="267">
        <v>1</v>
      </c>
      <c r="I197" s="268"/>
      <c r="J197" s="264"/>
      <c r="K197" s="264"/>
      <c r="L197" s="269"/>
      <c r="M197" s="270"/>
      <c r="N197" s="271"/>
      <c r="O197" s="271"/>
      <c r="P197" s="271"/>
      <c r="Q197" s="271"/>
      <c r="R197" s="271"/>
      <c r="S197" s="271"/>
      <c r="T197" s="27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73" t="s">
        <v>443</v>
      </c>
      <c r="AU197" s="273" t="s">
        <v>90</v>
      </c>
      <c r="AV197" s="13" t="s">
        <v>90</v>
      </c>
      <c r="AW197" s="13" t="s">
        <v>36</v>
      </c>
      <c r="AX197" s="13" t="s">
        <v>80</v>
      </c>
      <c r="AY197" s="273" t="s">
        <v>156</v>
      </c>
    </row>
    <row r="198" s="14" customFormat="1">
      <c r="A198" s="14"/>
      <c r="B198" s="274"/>
      <c r="C198" s="275"/>
      <c r="D198" s="240" t="s">
        <v>443</v>
      </c>
      <c r="E198" s="276" t="s">
        <v>1</v>
      </c>
      <c r="F198" s="277" t="s">
        <v>445</v>
      </c>
      <c r="G198" s="275"/>
      <c r="H198" s="278">
        <v>1</v>
      </c>
      <c r="I198" s="279"/>
      <c r="J198" s="275"/>
      <c r="K198" s="275"/>
      <c r="L198" s="280"/>
      <c r="M198" s="281"/>
      <c r="N198" s="282"/>
      <c r="O198" s="282"/>
      <c r="P198" s="282"/>
      <c r="Q198" s="282"/>
      <c r="R198" s="282"/>
      <c r="S198" s="282"/>
      <c r="T198" s="28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84" t="s">
        <v>443</v>
      </c>
      <c r="AU198" s="284" t="s">
        <v>90</v>
      </c>
      <c r="AV198" s="14" t="s">
        <v>172</v>
      </c>
      <c r="AW198" s="14" t="s">
        <v>36</v>
      </c>
      <c r="AX198" s="14" t="s">
        <v>88</v>
      </c>
      <c r="AY198" s="284" t="s">
        <v>156</v>
      </c>
    </row>
    <row r="199" s="2" customFormat="1" ht="16.5" customHeight="1">
      <c r="A199" s="39"/>
      <c r="B199" s="40"/>
      <c r="C199" s="253" t="s">
        <v>289</v>
      </c>
      <c r="D199" s="253" t="s">
        <v>439</v>
      </c>
      <c r="E199" s="254" t="s">
        <v>530</v>
      </c>
      <c r="F199" s="255" t="s">
        <v>531</v>
      </c>
      <c r="G199" s="256" t="s">
        <v>163</v>
      </c>
      <c r="H199" s="257">
        <v>1</v>
      </c>
      <c r="I199" s="258"/>
      <c r="J199" s="259">
        <f>ROUND(I199*H199,2)</f>
        <v>0</v>
      </c>
      <c r="K199" s="255" t="s">
        <v>1</v>
      </c>
      <c r="L199" s="260"/>
      <c r="M199" s="261" t="s">
        <v>1</v>
      </c>
      <c r="N199" s="262" t="s">
        <v>45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90</v>
      </c>
      <c r="AT199" s="238" t="s">
        <v>439</v>
      </c>
      <c r="AU199" s="238" t="s">
        <v>90</v>
      </c>
      <c r="AY199" s="18" t="s">
        <v>156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88</v>
      </c>
      <c r="BK199" s="239">
        <f>ROUND(I199*H199,2)</f>
        <v>0</v>
      </c>
      <c r="BL199" s="18" t="s">
        <v>88</v>
      </c>
      <c r="BM199" s="238" t="s">
        <v>532</v>
      </c>
    </row>
    <row r="200" s="13" customFormat="1">
      <c r="A200" s="13"/>
      <c r="B200" s="263"/>
      <c r="C200" s="264"/>
      <c r="D200" s="240" t="s">
        <v>443</v>
      </c>
      <c r="E200" s="265" t="s">
        <v>1</v>
      </c>
      <c r="F200" s="266" t="s">
        <v>88</v>
      </c>
      <c r="G200" s="264"/>
      <c r="H200" s="267">
        <v>1</v>
      </c>
      <c r="I200" s="268"/>
      <c r="J200" s="264"/>
      <c r="K200" s="264"/>
      <c r="L200" s="269"/>
      <c r="M200" s="270"/>
      <c r="N200" s="271"/>
      <c r="O200" s="271"/>
      <c r="P200" s="271"/>
      <c r="Q200" s="271"/>
      <c r="R200" s="271"/>
      <c r="S200" s="271"/>
      <c r="T200" s="27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73" t="s">
        <v>443</v>
      </c>
      <c r="AU200" s="273" t="s">
        <v>90</v>
      </c>
      <c r="AV200" s="13" t="s">
        <v>90</v>
      </c>
      <c r="AW200" s="13" t="s">
        <v>36</v>
      </c>
      <c r="AX200" s="13" t="s">
        <v>80</v>
      </c>
      <c r="AY200" s="273" t="s">
        <v>156</v>
      </c>
    </row>
    <row r="201" s="14" customFormat="1">
      <c r="A201" s="14"/>
      <c r="B201" s="274"/>
      <c r="C201" s="275"/>
      <c r="D201" s="240" t="s">
        <v>443</v>
      </c>
      <c r="E201" s="276" t="s">
        <v>1</v>
      </c>
      <c r="F201" s="277" t="s">
        <v>445</v>
      </c>
      <c r="G201" s="275"/>
      <c r="H201" s="278">
        <v>1</v>
      </c>
      <c r="I201" s="279"/>
      <c r="J201" s="275"/>
      <c r="K201" s="275"/>
      <c r="L201" s="280"/>
      <c r="M201" s="281"/>
      <c r="N201" s="282"/>
      <c r="O201" s="282"/>
      <c r="P201" s="282"/>
      <c r="Q201" s="282"/>
      <c r="R201" s="282"/>
      <c r="S201" s="282"/>
      <c r="T201" s="28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84" t="s">
        <v>443</v>
      </c>
      <c r="AU201" s="284" t="s">
        <v>90</v>
      </c>
      <c r="AV201" s="14" t="s">
        <v>172</v>
      </c>
      <c r="AW201" s="14" t="s">
        <v>36</v>
      </c>
      <c r="AX201" s="14" t="s">
        <v>88</v>
      </c>
      <c r="AY201" s="284" t="s">
        <v>156</v>
      </c>
    </row>
    <row r="202" s="12" customFormat="1" ht="22.8" customHeight="1">
      <c r="A202" s="12"/>
      <c r="B202" s="211"/>
      <c r="C202" s="212"/>
      <c r="D202" s="213" t="s">
        <v>79</v>
      </c>
      <c r="E202" s="225" t="s">
        <v>533</v>
      </c>
      <c r="F202" s="225" t="s">
        <v>534</v>
      </c>
      <c r="G202" s="212"/>
      <c r="H202" s="212"/>
      <c r="I202" s="215"/>
      <c r="J202" s="226">
        <f>BK202</f>
        <v>0</v>
      </c>
      <c r="K202" s="212"/>
      <c r="L202" s="217"/>
      <c r="M202" s="218"/>
      <c r="N202" s="219"/>
      <c r="O202" s="219"/>
      <c r="P202" s="220">
        <f>SUM(P203:P327)</f>
        <v>0</v>
      </c>
      <c r="Q202" s="219"/>
      <c r="R202" s="220">
        <f>SUM(R203:R327)</f>
        <v>0</v>
      </c>
      <c r="S202" s="219"/>
      <c r="T202" s="221">
        <f>SUM(T203:T327)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2" t="s">
        <v>155</v>
      </c>
      <c r="AT202" s="223" t="s">
        <v>79</v>
      </c>
      <c r="AU202" s="223" t="s">
        <v>88</v>
      </c>
      <c r="AY202" s="222" t="s">
        <v>156</v>
      </c>
      <c r="BK202" s="224">
        <f>SUM(BK203:BK327)</f>
        <v>0</v>
      </c>
    </row>
    <row r="203" s="2" customFormat="1" ht="37.8" customHeight="1">
      <c r="A203" s="39"/>
      <c r="B203" s="40"/>
      <c r="C203" s="253" t="s">
        <v>292</v>
      </c>
      <c r="D203" s="253" t="s">
        <v>439</v>
      </c>
      <c r="E203" s="254" t="s">
        <v>535</v>
      </c>
      <c r="F203" s="255" t="s">
        <v>536</v>
      </c>
      <c r="G203" s="256" t="s">
        <v>317</v>
      </c>
      <c r="H203" s="257">
        <v>1</v>
      </c>
      <c r="I203" s="258"/>
      <c r="J203" s="259">
        <f>ROUND(I203*H203,2)</f>
        <v>0</v>
      </c>
      <c r="K203" s="255" t="s">
        <v>1</v>
      </c>
      <c r="L203" s="260"/>
      <c r="M203" s="261" t="s">
        <v>1</v>
      </c>
      <c r="N203" s="262" t="s">
        <v>45</v>
      </c>
      <c r="O203" s="92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90</v>
      </c>
      <c r="AT203" s="238" t="s">
        <v>439</v>
      </c>
      <c r="AU203" s="238" t="s">
        <v>90</v>
      </c>
      <c r="AY203" s="18" t="s">
        <v>156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88</v>
      </c>
      <c r="BK203" s="239">
        <f>ROUND(I203*H203,2)</f>
        <v>0</v>
      </c>
      <c r="BL203" s="18" t="s">
        <v>88</v>
      </c>
      <c r="BM203" s="238" t="s">
        <v>537</v>
      </c>
    </row>
    <row r="204" s="13" customFormat="1">
      <c r="A204" s="13"/>
      <c r="B204" s="263"/>
      <c r="C204" s="264"/>
      <c r="D204" s="240" t="s">
        <v>443</v>
      </c>
      <c r="E204" s="265" t="s">
        <v>1</v>
      </c>
      <c r="F204" s="266" t="s">
        <v>538</v>
      </c>
      <c r="G204" s="264"/>
      <c r="H204" s="267">
        <v>1</v>
      </c>
      <c r="I204" s="268"/>
      <c r="J204" s="264"/>
      <c r="K204" s="264"/>
      <c r="L204" s="269"/>
      <c r="M204" s="270"/>
      <c r="N204" s="271"/>
      <c r="O204" s="271"/>
      <c r="P204" s="271"/>
      <c r="Q204" s="271"/>
      <c r="R204" s="271"/>
      <c r="S204" s="271"/>
      <c r="T204" s="27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3" t="s">
        <v>443</v>
      </c>
      <c r="AU204" s="273" t="s">
        <v>90</v>
      </c>
      <c r="AV204" s="13" t="s">
        <v>90</v>
      </c>
      <c r="AW204" s="13" t="s">
        <v>36</v>
      </c>
      <c r="AX204" s="13" t="s">
        <v>80</v>
      </c>
      <c r="AY204" s="273" t="s">
        <v>156</v>
      </c>
    </row>
    <row r="205" s="14" customFormat="1">
      <c r="A205" s="14"/>
      <c r="B205" s="274"/>
      <c r="C205" s="275"/>
      <c r="D205" s="240" t="s">
        <v>443</v>
      </c>
      <c r="E205" s="276" t="s">
        <v>1</v>
      </c>
      <c r="F205" s="277" t="s">
        <v>445</v>
      </c>
      <c r="G205" s="275"/>
      <c r="H205" s="278">
        <v>1</v>
      </c>
      <c r="I205" s="279"/>
      <c r="J205" s="275"/>
      <c r="K205" s="275"/>
      <c r="L205" s="280"/>
      <c r="M205" s="281"/>
      <c r="N205" s="282"/>
      <c r="O205" s="282"/>
      <c r="P205" s="282"/>
      <c r="Q205" s="282"/>
      <c r="R205" s="282"/>
      <c r="S205" s="282"/>
      <c r="T205" s="28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84" t="s">
        <v>443</v>
      </c>
      <c r="AU205" s="284" t="s">
        <v>90</v>
      </c>
      <c r="AV205" s="14" t="s">
        <v>172</v>
      </c>
      <c r="AW205" s="14" t="s">
        <v>36</v>
      </c>
      <c r="AX205" s="14" t="s">
        <v>88</v>
      </c>
      <c r="AY205" s="284" t="s">
        <v>156</v>
      </c>
    </row>
    <row r="206" s="2" customFormat="1" ht="16.5" customHeight="1">
      <c r="A206" s="39"/>
      <c r="B206" s="40"/>
      <c r="C206" s="253" t="s">
        <v>296</v>
      </c>
      <c r="D206" s="253" t="s">
        <v>439</v>
      </c>
      <c r="E206" s="254" t="s">
        <v>539</v>
      </c>
      <c r="F206" s="255" t="s">
        <v>540</v>
      </c>
      <c r="G206" s="256" t="s">
        <v>317</v>
      </c>
      <c r="H206" s="257">
        <v>1</v>
      </c>
      <c r="I206" s="258"/>
      <c r="J206" s="259">
        <f>ROUND(I206*H206,2)</f>
        <v>0</v>
      </c>
      <c r="K206" s="255" t="s">
        <v>1</v>
      </c>
      <c r="L206" s="260"/>
      <c r="M206" s="261" t="s">
        <v>1</v>
      </c>
      <c r="N206" s="262" t="s">
        <v>45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90</v>
      </c>
      <c r="AT206" s="238" t="s">
        <v>439</v>
      </c>
      <c r="AU206" s="238" t="s">
        <v>90</v>
      </c>
      <c r="AY206" s="18" t="s">
        <v>156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88</v>
      </c>
      <c r="BK206" s="239">
        <f>ROUND(I206*H206,2)</f>
        <v>0</v>
      </c>
      <c r="BL206" s="18" t="s">
        <v>88</v>
      </c>
      <c r="BM206" s="238" t="s">
        <v>541</v>
      </c>
    </row>
    <row r="207" s="13" customFormat="1">
      <c r="A207" s="13"/>
      <c r="B207" s="263"/>
      <c r="C207" s="264"/>
      <c r="D207" s="240" t="s">
        <v>443</v>
      </c>
      <c r="E207" s="265" t="s">
        <v>1</v>
      </c>
      <c r="F207" s="266" t="s">
        <v>542</v>
      </c>
      <c r="G207" s="264"/>
      <c r="H207" s="267">
        <v>1</v>
      </c>
      <c r="I207" s="268"/>
      <c r="J207" s="264"/>
      <c r="K207" s="264"/>
      <c r="L207" s="269"/>
      <c r="M207" s="270"/>
      <c r="N207" s="271"/>
      <c r="O207" s="271"/>
      <c r="P207" s="271"/>
      <c r="Q207" s="271"/>
      <c r="R207" s="271"/>
      <c r="S207" s="271"/>
      <c r="T207" s="27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3" t="s">
        <v>443</v>
      </c>
      <c r="AU207" s="273" t="s">
        <v>90</v>
      </c>
      <c r="AV207" s="13" t="s">
        <v>90</v>
      </c>
      <c r="AW207" s="13" t="s">
        <v>36</v>
      </c>
      <c r="AX207" s="13" t="s">
        <v>80</v>
      </c>
      <c r="AY207" s="273" t="s">
        <v>156</v>
      </c>
    </row>
    <row r="208" s="14" customFormat="1">
      <c r="A208" s="14"/>
      <c r="B208" s="274"/>
      <c r="C208" s="275"/>
      <c r="D208" s="240" t="s">
        <v>443</v>
      </c>
      <c r="E208" s="276" t="s">
        <v>1</v>
      </c>
      <c r="F208" s="277" t="s">
        <v>445</v>
      </c>
      <c r="G208" s="275"/>
      <c r="H208" s="278">
        <v>1</v>
      </c>
      <c r="I208" s="279"/>
      <c r="J208" s="275"/>
      <c r="K208" s="275"/>
      <c r="L208" s="280"/>
      <c r="M208" s="281"/>
      <c r="N208" s="282"/>
      <c r="O208" s="282"/>
      <c r="P208" s="282"/>
      <c r="Q208" s="282"/>
      <c r="R208" s="282"/>
      <c r="S208" s="282"/>
      <c r="T208" s="28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84" t="s">
        <v>443</v>
      </c>
      <c r="AU208" s="284" t="s">
        <v>90</v>
      </c>
      <c r="AV208" s="14" t="s">
        <v>172</v>
      </c>
      <c r="AW208" s="14" t="s">
        <v>36</v>
      </c>
      <c r="AX208" s="14" t="s">
        <v>88</v>
      </c>
      <c r="AY208" s="284" t="s">
        <v>156</v>
      </c>
    </row>
    <row r="209" s="2" customFormat="1" ht="24.15" customHeight="1">
      <c r="A209" s="39"/>
      <c r="B209" s="40"/>
      <c r="C209" s="253" t="s">
        <v>300</v>
      </c>
      <c r="D209" s="253" t="s">
        <v>439</v>
      </c>
      <c r="E209" s="254" t="s">
        <v>543</v>
      </c>
      <c r="F209" s="255" t="s">
        <v>544</v>
      </c>
      <c r="G209" s="256" t="s">
        <v>317</v>
      </c>
      <c r="H209" s="257">
        <v>3</v>
      </c>
      <c r="I209" s="258"/>
      <c r="J209" s="259">
        <f>ROUND(I209*H209,2)</f>
        <v>0</v>
      </c>
      <c r="K209" s="255" t="s">
        <v>1</v>
      </c>
      <c r="L209" s="260"/>
      <c r="M209" s="261" t="s">
        <v>1</v>
      </c>
      <c r="N209" s="262" t="s">
        <v>45</v>
      </c>
      <c r="O209" s="92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90</v>
      </c>
      <c r="AT209" s="238" t="s">
        <v>439</v>
      </c>
      <c r="AU209" s="238" t="s">
        <v>90</v>
      </c>
      <c r="AY209" s="18" t="s">
        <v>156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88</v>
      </c>
      <c r="BK209" s="239">
        <f>ROUND(I209*H209,2)</f>
        <v>0</v>
      </c>
      <c r="BL209" s="18" t="s">
        <v>88</v>
      </c>
      <c r="BM209" s="238" t="s">
        <v>545</v>
      </c>
    </row>
    <row r="210" s="13" customFormat="1">
      <c r="A210" s="13"/>
      <c r="B210" s="263"/>
      <c r="C210" s="264"/>
      <c r="D210" s="240" t="s">
        <v>443</v>
      </c>
      <c r="E210" s="265" t="s">
        <v>1</v>
      </c>
      <c r="F210" s="266" t="s">
        <v>546</v>
      </c>
      <c r="G210" s="264"/>
      <c r="H210" s="267">
        <v>3</v>
      </c>
      <c r="I210" s="268"/>
      <c r="J210" s="264"/>
      <c r="K210" s="264"/>
      <c r="L210" s="269"/>
      <c r="M210" s="270"/>
      <c r="N210" s="271"/>
      <c r="O210" s="271"/>
      <c r="P210" s="271"/>
      <c r="Q210" s="271"/>
      <c r="R210" s="271"/>
      <c r="S210" s="271"/>
      <c r="T210" s="27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3" t="s">
        <v>443</v>
      </c>
      <c r="AU210" s="273" t="s">
        <v>90</v>
      </c>
      <c r="AV210" s="13" t="s">
        <v>90</v>
      </c>
      <c r="AW210" s="13" t="s">
        <v>36</v>
      </c>
      <c r="AX210" s="13" t="s">
        <v>80</v>
      </c>
      <c r="AY210" s="273" t="s">
        <v>156</v>
      </c>
    </row>
    <row r="211" s="14" customFormat="1">
      <c r="A211" s="14"/>
      <c r="B211" s="274"/>
      <c r="C211" s="275"/>
      <c r="D211" s="240" t="s">
        <v>443</v>
      </c>
      <c r="E211" s="276" t="s">
        <v>1</v>
      </c>
      <c r="F211" s="277" t="s">
        <v>445</v>
      </c>
      <c r="G211" s="275"/>
      <c r="H211" s="278">
        <v>3</v>
      </c>
      <c r="I211" s="279"/>
      <c r="J211" s="275"/>
      <c r="K211" s="275"/>
      <c r="L211" s="280"/>
      <c r="M211" s="281"/>
      <c r="N211" s="282"/>
      <c r="O211" s="282"/>
      <c r="P211" s="282"/>
      <c r="Q211" s="282"/>
      <c r="R211" s="282"/>
      <c r="S211" s="282"/>
      <c r="T211" s="28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84" t="s">
        <v>443</v>
      </c>
      <c r="AU211" s="284" t="s">
        <v>90</v>
      </c>
      <c r="AV211" s="14" t="s">
        <v>172</v>
      </c>
      <c r="AW211" s="14" t="s">
        <v>36</v>
      </c>
      <c r="AX211" s="14" t="s">
        <v>88</v>
      </c>
      <c r="AY211" s="284" t="s">
        <v>156</v>
      </c>
    </row>
    <row r="212" s="2" customFormat="1" ht="16.5" customHeight="1">
      <c r="A212" s="39"/>
      <c r="B212" s="40"/>
      <c r="C212" s="253" t="s">
        <v>304</v>
      </c>
      <c r="D212" s="253" t="s">
        <v>439</v>
      </c>
      <c r="E212" s="254" t="s">
        <v>547</v>
      </c>
      <c r="F212" s="255" t="s">
        <v>548</v>
      </c>
      <c r="G212" s="256" t="s">
        <v>317</v>
      </c>
      <c r="H212" s="257">
        <v>6</v>
      </c>
      <c r="I212" s="258"/>
      <c r="J212" s="259">
        <f>ROUND(I212*H212,2)</f>
        <v>0</v>
      </c>
      <c r="K212" s="255" t="s">
        <v>1</v>
      </c>
      <c r="L212" s="260"/>
      <c r="M212" s="261" t="s">
        <v>1</v>
      </c>
      <c r="N212" s="262" t="s">
        <v>45</v>
      </c>
      <c r="O212" s="92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90</v>
      </c>
      <c r="AT212" s="238" t="s">
        <v>439</v>
      </c>
      <c r="AU212" s="238" t="s">
        <v>90</v>
      </c>
      <c r="AY212" s="18" t="s">
        <v>156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88</v>
      </c>
      <c r="BK212" s="239">
        <f>ROUND(I212*H212,2)</f>
        <v>0</v>
      </c>
      <c r="BL212" s="18" t="s">
        <v>88</v>
      </c>
      <c r="BM212" s="238" t="s">
        <v>549</v>
      </c>
    </row>
    <row r="213" s="13" customFormat="1">
      <c r="A213" s="13"/>
      <c r="B213" s="263"/>
      <c r="C213" s="264"/>
      <c r="D213" s="240" t="s">
        <v>443</v>
      </c>
      <c r="E213" s="265" t="s">
        <v>1</v>
      </c>
      <c r="F213" s="266" t="s">
        <v>550</v>
      </c>
      <c r="G213" s="264"/>
      <c r="H213" s="267">
        <v>6</v>
      </c>
      <c r="I213" s="268"/>
      <c r="J213" s="264"/>
      <c r="K213" s="264"/>
      <c r="L213" s="269"/>
      <c r="M213" s="270"/>
      <c r="N213" s="271"/>
      <c r="O213" s="271"/>
      <c r="P213" s="271"/>
      <c r="Q213" s="271"/>
      <c r="R213" s="271"/>
      <c r="S213" s="271"/>
      <c r="T213" s="27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73" t="s">
        <v>443</v>
      </c>
      <c r="AU213" s="273" t="s">
        <v>90</v>
      </c>
      <c r="AV213" s="13" t="s">
        <v>90</v>
      </c>
      <c r="AW213" s="13" t="s">
        <v>36</v>
      </c>
      <c r="AX213" s="13" t="s">
        <v>80</v>
      </c>
      <c r="AY213" s="273" t="s">
        <v>156</v>
      </c>
    </row>
    <row r="214" s="14" customFormat="1">
      <c r="A214" s="14"/>
      <c r="B214" s="274"/>
      <c r="C214" s="275"/>
      <c r="D214" s="240" t="s">
        <v>443</v>
      </c>
      <c r="E214" s="276" t="s">
        <v>1</v>
      </c>
      <c r="F214" s="277" t="s">
        <v>445</v>
      </c>
      <c r="G214" s="275"/>
      <c r="H214" s="278">
        <v>6</v>
      </c>
      <c r="I214" s="279"/>
      <c r="J214" s="275"/>
      <c r="K214" s="275"/>
      <c r="L214" s="280"/>
      <c r="M214" s="281"/>
      <c r="N214" s="282"/>
      <c r="O214" s="282"/>
      <c r="P214" s="282"/>
      <c r="Q214" s="282"/>
      <c r="R214" s="282"/>
      <c r="S214" s="282"/>
      <c r="T214" s="28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84" t="s">
        <v>443</v>
      </c>
      <c r="AU214" s="284" t="s">
        <v>90</v>
      </c>
      <c r="AV214" s="14" t="s">
        <v>172</v>
      </c>
      <c r="AW214" s="14" t="s">
        <v>36</v>
      </c>
      <c r="AX214" s="14" t="s">
        <v>88</v>
      </c>
      <c r="AY214" s="284" t="s">
        <v>156</v>
      </c>
    </row>
    <row r="215" s="2" customFormat="1" ht="16.5" customHeight="1">
      <c r="A215" s="39"/>
      <c r="B215" s="40"/>
      <c r="C215" s="253" t="s">
        <v>308</v>
      </c>
      <c r="D215" s="253" t="s">
        <v>439</v>
      </c>
      <c r="E215" s="254" t="s">
        <v>551</v>
      </c>
      <c r="F215" s="255" t="s">
        <v>552</v>
      </c>
      <c r="G215" s="256" t="s">
        <v>317</v>
      </c>
      <c r="H215" s="257">
        <v>3</v>
      </c>
      <c r="I215" s="258"/>
      <c r="J215" s="259">
        <f>ROUND(I215*H215,2)</f>
        <v>0</v>
      </c>
      <c r="K215" s="255" t="s">
        <v>1</v>
      </c>
      <c r="L215" s="260"/>
      <c r="M215" s="261" t="s">
        <v>1</v>
      </c>
      <c r="N215" s="262" t="s">
        <v>45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90</v>
      </c>
      <c r="AT215" s="238" t="s">
        <v>439</v>
      </c>
      <c r="AU215" s="238" t="s">
        <v>90</v>
      </c>
      <c r="AY215" s="18" t="s">
        <v>156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88</v>
      </c>
      <c r="BK215" s="239">
        <f>ROUND(I215*H215,2)</f>
        <v>0</v>
      </c>
      <c r="BL215" s="18" t="s">
        <v>88</v>
      </c>
      <c r="BM215" s="238" t="s">
        <v>553</v>
      </c>
    </row>
    <row r="216" s="13" customFormat="1">
      <c r="A216" s="13"/>
      <c r="B216" s="263"/>
      <c r="C216" s="264"/>
      <c r="D216" s="240" t="s">
        <v>443</v>
      </c>
      <c r="E216" s="265" t="s">
        <v>1</v>
      </c>
      <c r="F216" s="266" t="s">
        <v>554</v>
      </c>
      <c r="G216" s="264"/>
      <c r="H216" s="267">
        <v>3</v>
      </c>
      <c r="I216" s="268"/>
      <c r="J216" s="264"/>
      <c r="K216" s="264"/>
      <c r="L216" s="269"/>
      <c r="M216" s="270"/>
      <c r="N216" s="271"/>
      <c r="O216" s="271"/>
      <c r="P216" s="271"/>
      <c r="Q216" s="271"/>
      <c r="R216" s="271"/>
      <c r="S216" s="271"/>
      <c r="T216" s="27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73" t="s">
        <v>443</v>
      </c>
      <c r="AU216" s="273" t="s">
        <v>90</v>
      </c>
      <c r="AV216" s="13" t="s">
        <v>90</v>
      </c>
      <c r="AW216" s="13" t="s">
        <v>36</v>
      </c>
      <c r="AX216" s="13" t="s">
        <v>80</v>
      </c>
      <c r="AY216" s="273" t="s">
        <v>156</v>
      </c>
    </row>
    <row r="217" s="14" customFormat="1">
      <c r="A217" s="14"/>
      <c r="B217" s="274"/>
      <c r="C217" s="275"/>
      <c r="D217" s="240" t="s">
        <v>443</v>
      </c>
      <c r="E217" s="276" t="s">
        <v>1</v>
      </c>
      <c r="F217" s="277" t="s">
        <v>445</v>
      </c>
      <c r="G217" s="275"/>
      <c r="H217" s="278">
        <v>3</v>
      </c>
      <c r="I217" s="279"/>
      <c r="J217" s="275"/>
      <c r="K217" s="275"/>
      <c r="L217" s="280"/>
      <c r="M217" s="281"/>
      <c r="N217" s="282"/>
      <c r="O217" s="282"/>
      <c r="P217" s="282"/>
      <c r="Q217" s="282"/>
      <c r="R217" s="282"/>
      <c r="S217" s="282"/>
      <c r="T217" s="28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84" t="s">
        <v>443</v>
      </c>
      <c r="AU217" s="284" t="s">
        <v>90</v>
      </c>
      <c r="AV217" s="14" t="s">
        <v>172</v>
      </c>
      <c r="AW217" s="14" t="s">
        <v>36</v>
      </c>
      <c r="AX217" s="14" t="s">
        <v>88</v>
      </c>
      <c r="AY217" s="284" t="s">
        <v>156</v>
      </c>
    </row>
    <row r="218" s="2" customFormat="1" ht="44.25" customHeight="1">
      <c r="A218" s="39"/>
      <c r="B218" s="40"/>
      <c r="C218" s="253" t="s">
        <v>314</v>
      </c>
      <c r="D218" s="253" t="s">
        <v>439</v>
      </c>
      <c r="E218" s="254" t="s">
        <v>555</v>
      </c>
      <c r="F218" s="255" t="s">
        <v>556</v>
      </c>
      <c r="G218" s="256" t="s">
        <v>317</v>
      </c>
      <c r="H218" s="257">
        <v>2</v>
      </c>
      <c r="I218" s="258"/>
      <c r="J218" s="259">
        <f>ROUND(I218*H218,2)</f>
        <v>0</v>
      </c>
      <c r="K218" s="255" t="s">
        <v>1</v>
      </c>
      <c r="L218" s="260"/>
      <c r="M218" s="261" t="s">
        <v>1</v>
      </c>
      <c r="N218" s="262" t="s">
        <v>45</v>
      </c>
      <c r="O218" s="92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90</v>
      </c>
      <c r="AT218" s="238" t="s">
        <v>439</v>
      </c>
      <c r="AU218" s="238" t="s">
        <v>90</v>
      </c>
      <c r="AY218" s="18" t="s">
        <v>156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88</v>
      </c>
      <c r="BK218" s="239">
        <f>ROUND(I218*H218,2)</f>
        <v>0</v>
      </c>
      <c r="BL218" s="18" t="s">
        <v>88</v>
      </c>
      <c r="BM218" s="238" t="s">
        <v>557</v>
      </c>
    </row>
    <row r="219" s="13" customFormat="1">
      <c r="A219" s="13"/>
      <c r="B219" s="263"/>
      <c r="C219" s="264"/>
      <c r="D219" s="240" t="s">
        <v>443</v>
      </c>
      <c r="E219" s="265" t="s">
        <v>1</v>
      </c>
      <c r="F219" s="266" t="s">
        <v>558</v>
      </c>
      <c r="G219" s="264"/>
      <c r="H219" s="267">
        <v>2</v>
      </c>
      <c r="I219" s="268"/>
      <c r="J219" s="264"/>
      <c r="K219" s="264"/>
      <c r="L219" s="269"/>
      <c r="M219" s="270"/>
      <c r="N219" s="271"/>
      <c r="O219" s="271"/>
      <c r="P219" s="271"/>
      <c r="Q219" s="271"/>
      <c r="R219" s="271"/>
      <c r="S219" s="271"/>
      <c r="T219" s="27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3" t="s">
        <v>443</v>
      </c>
      <c r="AU219" s="273" t="s">
        <v>90</v>
      </c>
      <c r="AV219" s="13" t="s">
        <v>90</v>
      </c>
      <c r="AW219" s="13" t="s">
        <v>36</v>
      </c>
      <c r="AX219" s="13" t="s">
        <v>80</v>
      </c>
      <c r="AY219" s="273" t="s">
        <v>156</v>
      </c>
    </row>
    <row r="220" s="14" customFormat="1">
      <c r="A220" s="14"/>
      <c r="B220" s="274"/>
      <c r="C220" s="275"/>
      <c r="D220" s="240" t="s">
        <v>443</v>
      </c>
      <c r="E220" s="276" t="s">
        <v>1</v>
      </c>
      <c r="F220" s="277" t="s">
        <v>445</v>
      </c>
      <c r="G220" s="275"/>
      <c r="H220" s="278">
        <v>2</v>
      </c>
      <c r="I220" s="279"/>
      <c r="J220" s="275"/>
      <c r="K220" s="275"/>
      <c r="L220" s="280"/>
      <c r="M220" s="281"/>
      <c r="N220" s="282"/>
      <c r="O220" s="282"/>
      <c r="P220" s="282"/>
      <c r="Q220" s="282"/>
      <c r="R220" s="282"/>
      <c r="S220" s="282"/>
      <c r="T220" s="28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84" t="s">
        <v>443</v>
      </c>
      <c r="AU220" s="284" t="s">
        <v>90</v>
      </c>
      <c r="AV220" s="14" t="s">
        <v>172</v>
      </c>
      <c r="AW220" s="14" t="s">
        <v>36</v>
      </c>
      <c r="AX220" s="14" t="s">
        <v>88</v>
      </c>
      <c r="AY220" s="284" t="s">
        <v>156</v>
      </c>
    </row>
    <row r="221" s="2" customFormat="1" ht="44.25" customHeight="1">
      <c r="A221" s="39"/>
      <c r="B221" s="40"/>
      <c r="C221" s="253" t="s">
        <v>319</v>
      </c>
      <c r="D221" s="253" t="s">
        <v>439</v>
      </c>
      <c r="E221" s="254" t="s">
        <v>559</v>
      </c>
      <c r="F221" s="255" t="s">
        <v>560</v>
      </c>
      <c r="G221" s="256" t="s">
        <v>317</v>
      </c>
      <c r="H221" s="257">
        <v>1</v>
      </c>
      <c r="I221" s="258"/>
      <c r="J221" s="259">
        <f>ROUND(I221*H221,2)</f>
        <v>0</v>
      </c>
      <c r="K221" s="255" t="s">
        <v>1</v>
      </c>
      <c r="L221" s="260"/>
      <c r="M221" s="261" t="s">
        <v>1</v>
      </c>
      <c r="N221" s="262" t="s">
        <v>45</v>
      </c>
      <c r="O221" s="92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90</v>
      </c>
      <c r="AT221" s="238" t="s">
        <v>439</v>
      </c>
      <c r="AU221" s="238" t="s">
        <v>90</v>
      </c>
      <c r="AY221" s="18" t="s">
        <v>156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88</v>
      </c>
      <c r="BK221" s="239">
        <f>ROUND(I221*H221,2)</f>
        <v>0</v>
      </c>
      <c r="BL221" s="18" t="s">
        <v>88</v>
      </c>
      <c r="BM221" s="238" t="s">
        <v>561</v>
      </c>
    </row>
    <row r="222" s="13" customFormat="1">
      <c r="A222" s="13"/>
      <c r="B222" s="263"/>
      <c r="C222" s="264"/>
      <c r="D222" s="240" t="s">
        <v>443</v>
      </c>
      <c r="E222" s="265" t="s">
        <v>1</v>
      </c>
      <c r="F222" s="266" t="s">
        <v>562</v>
      </c>
      <c r="G222" s="264"/>
      <c r="H222" s="267">
        <v>1</v>
      </c>
      <c r="I222" s="268"/>
      <c r="J222" s="264"/>
      <c r="K222" s="264"/>
      <c r="L222" s="269"/>
      <c r="M222" s="270"/>
      <c r="N222" s="271"/>
      <c r="O222" s="271"/>
      <c r="P222" s="271"/>
      <c r="Q222" s="271"/>
      <c r="R222" s="271"/>
      <c r="S222" s="271"/>
      <c r="T222" s="27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73" t="s">
        <v>443</v>
      </c>
      <c r="AU222" s="273" t="s">
        <v>90</v>
      </c>
      <c r="AV222" s="13" t="s">
        <v>90</v>
      </c>
      <c r="AW222" s="13" t="s">
        <v>36</v>
      </c>
      <c r="AX222" s="13" t="s">
        <v>80</v>
      </c>
      <c r="AY222" s="273" t="s">
        <v>156</v>
      </c>
    </row>
    <row r="223" s="14" customFormat="1">
      <c r="A223" s="14"/>
      <c r="B223" s="274"/>
      <c r="C223" s="275"/>
      <c r="D223" s="240" t="s">
        <v>443</v>
      </c>
      <c r="E223" s="276" t="s">
        <v>1</v>
      </c>
      <c r="F223" s="277" t="s">
        <v>445</v>
      </c>
      <c r="G223" s="275"/>
      <c r="H223" s="278">
        <v>1</v>
      </c>
      <c r="I223" s="279"/>
      <c r="J223" s="275"/>
      <c r="K223" s="275"/>
      <c r="L223" s="280"/>
      <c r="M223" s="281"/>
      <c r="N223" s="282"/>
      <c r="O223" s="282"/>
      <c r="P223" s="282"/>
      <c r="Q223" s="282"/>
      <c r="R223" s="282"/>
      <c r="S223" s="282"/>
      <c r="T223" s="28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84" t="s">
        <v>443</v>
      </c>
      <c r="AU223" s="284" t="s">
        <v>90</v>
      </c>
      <c r="AV223" s="14" t="s">
        <v>172</v>
      </c>
      <c r="AW223" s="14" t="s">
        <v>36</v>
      </c>
      <c r="AX223" s="14" t="s">
        <v>88</v>
      </c>
      <c r="AY223" s="284" t="s">
        <v>156</v>
      </c>
    </row>
    <row r="224" s="2" customFormat="1" ht="16.5" customHeight="1">
      <c r="A224" s="39"/>
      <c r="B224" s="40"/>
      <c r="C224" s="253" t="s">
        <v>325</v>
      </c>
      <c r="D224" s="253" t="s">
        <v>439</v>
      </c>
      <c r="E224" s="254" t="s">
        <v>563</v>
      </c>
      <c r="F224" s="255" t="s">
        <v>564</v>
      </c>
      <c r="G224" s="256" t="s">
        <v>317</v>
      </c>
      <c r="H224" s="257">
        <v>1</v>
      </c>
      <c r="I224" s="258"/>
      <c r="J224" s="259">
        <f>ROUND(I224*H224,2)</f>
        <v>0</v>
      </c>
      <c r="K224" s="255" t="s">
        <v>1</v>
      </c>
      <c r="L224" s="260"/>
      <c r="M224" s="261" t="s">
        <v>1</v>
      </c>
      <c r="N224" s="262" t="s">
        <v>45</v>
      </c>
      <c r="O224" s="92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90</v>
      </c>
      <c r="AT224" s="238" t="s">
        <v>439</v>
      </c>
      <c r="AU224" s="238" t="s">
        <v>90</v>
      </c>
      <c r="AY224" s="18" t="s">
        <v>156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88</v>
      </c>
      <c r="BK224" s="239">
        <f>ROUND(I224*H224,2)</f>
        <v>0</v>
      </c>
      <c r="BL224" s="18" t="s">
        <v>88</v>
      </c>
      <c r="BM224" s="238" t="s">
        <v>565</v>
      </c>
    </row>
    <row r="225" s="2" customFormat="1">
      <c r="A225" s="39"/>
      <c r="B225" s="40"/>
      <c r="C225" s="41"/>
      <c r="D225" s="240" t="s">
        <v>233</v>
      </c>
      <c r="E225" s="41"/>
      <c r="F225" s="241" t="s">
        <v>566</v>
      </c>
      <c r="G225" s="41"/>
      <c r="H225" s="41"/>
      <c r="I225" s="242"/>
      <c r="J225" s="41"/>
      <c r="K225" s="41"/>
      <c r="L225" s="45"/>
      <c r="M225" s="243"/>
      <c r="N225" s="244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233</v>
      </c>
      <c r="AU225" s="18" t="s">
        <v>90</v>
      </c>
    </row>
    <row r="226" s="13" customFormat="1">
      <c r="A226" s="13"/>
      <c r="B226" s="263"/>
      <c r="C226" s="264"/>
      <c r="D226" s="240" t="s">
        <v>443</v>
      </c>
      <c r="E226" s="265" t="s">
        <v>1</v>
      </c>
      <c r="F226" s="266" t="s">
        <v>567</v>
      </c>
      <c r="G226" s="264"/>
      <c r="H226" s="267">
        <v>1</v>
      </c>
      <c r="I226" s="268"/>
      <c r="J226" s="264"/>
      <c r="K226" s="264"/>
      <c r="L226" s="269"/>
      <c r="M226" s="270"/>
      <c r="N226" s="271"/>
      <c r="O226" s="271"/>
      <c r="P226" s="271"/>
      <c r="Q226" s="271"/>
      <c r="R226" s="271"/>
      <c r="S226" s="271"/>
      <c r="T226" s="27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3" t="s">
        <v>443</v>
      </c>
      <c r="AU226" s="273" t="s">
        <v>90</v>
      </c>
      <c r="AV226" s="13" t="s">
        <v>90</v>
      </c>
      <c r="AW226" s="13" t="s">
        <v>36</v>
      </c>
      <c r="AX226" s="13" t="s">
        <v>80</v>
      </c>
      <c r="AY226" s="273" t="s">
        <v>156</v>
      </c>
    </row>
    <row r="227" s="14" customFormat="1">
      <c r="A227" s="14"/>
      <c r="B227" s="274"/>
      <c r="C227" s="275"/>
      <c r="D227" s="240" t="s">
        <v>443</v>
      </c>
      <c r="E227" s="276" t="s">
        <v>1</v>
      </c>
      <c r="F227" s="277" t="s">
        <v>445</v>
      </c>
      <c r="G227" s="275"/>
      <c r="H227" s="278">
        <v>1</v>
      </c>
      <c r="I227" s="279"/>
      <c r="J227" s="275"/>
      <c r="K227" s="275"/>
      <c r="L227" s="280"/>
      <c r="M227" s="281"/>
      <c r="N227" s="282"/>
      <c r="O227" s="282"/>
      <c r="P227" s="282"/>
      <c r="Q227" s="282"/>
      <c r="R227" s="282"/>
      <c r="S227" s="282"/>
      <c r="T227" s="28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84" t="s">
        <v>443</v>
      </c>
      <c r="AU227" s="284" t="s">
        <v>90</v>
      </c>
      <c r="AV227" s="14" t="s">
        <v>172</v>
      </c>
      <c r="AW227" s="14" t="s">
        <v>36</v>
      </c>
      <c r="AX227" s="14" t="s">
        <v>88</v>
      </c>
      <c r="AY227" s="284" t="s">
        <v>156</v>
      </c>
    </row>
    <row r="228" s="2" customFormat="1" ht="21.75" customHeight="1">
      <c r="A228" s="39"/>
      <c r="B228" s="40"/>
      <c r="C228" s="253" t="s">
        <v>330</v>
      </c>
      <c r="D228" s="253" t="s">
        <v>439</v>
      </c>
      <c r="E228" s="254" t="s">
        <v>568</v>
      </c>
      <c r="F228" s="255" t="s">
        <v>569</v>
      </c>
      <c r="G228" s="256" t="s">
        <v>317</v>
      </c>
      <c r="H228" s="257">
        <v>1</v>
      </c>
      <c r="I228" s="258"/>
      <c r="J228" s="259">
        <f>ROUND(I228*H228,2)</f>
        <v>0</v>
      </c>
      <c r="K228" s="255" t="s">
        <v>1</v>
      </c>
      <c r="L228" s="260"/>
      <c r="M228" s="261" t="s">
        <v>1</v>
      </c>
      <c r="N228" s="262" t="s">
        <v>45</v>
      </c>
      <c r="O228" s="92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90</v>
      </c>
      <c r="AT228" s="238" t="s">
        <v>439</v>
      </c>
      <c r="AU228" s="238" t="s">
        <v>90</v>
      </c>
      <c r="AY228" s="18" t="s">
        <v>156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88</v>
      </c>
      <c r="BK228" s="239">
        <f>ROUND(I228*H228,2)</f>
        <v>0</v>
      </c>
      <c r="BL228" s="18" t="s">
        <v>88</v>
      </c>
      <c r="BM228" s="238" t="s">
        <v>570</v>
      </c>
    </row>
    <row r="229" s="2" customFormat="1">
      <c r="A229" s="39"/>
      <c r="B229" s="40"/>
      <c r="C229" s="41"/>
      <c r="D229" s="240" t="s">
        <v>233</v>
      </c>
      <c r="E229" s="41"/>
      <c r="F229" s="241" t="s">
        <v>571</v>
      </c>
      <c r="G229" s="41"/>
      <c r="H229" s="41"/>
      <c r="I229" s="242"/>
      <c r="J229" s="41"/>
      <c r="K229" s="41"/>
      <c r="L229" s="45"/>
      <c r="M229" s="243"/>
      <c r="N229" s="244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233</v>
      </c>
      <c r="AU229" s="18" t="s">
        <v>90</v>
      </c>
    </row>
    <row r="230" s="13" customFormat="1">
      <c r="A230" s="13"/>
      <c r="B230" s="263"/>
      <c r="C230" s="264"/>
      <c r="D230" s="240" t="s">
        <v>443</v>
      </c>
      <c r="E230" s="265" t="s">
        <v>1</v>
      </c>
      <c r="F230" s="266" t="s">
        <v>572</v>
      </c>
      <c r="G230" s="264"/>
      <c r="H230" s="267">
        <v>1</v>
      </c>
      <c r="I230" s="268"/>
      <c r="J230" s="264"/>
      <c r="K230" s="264"/>
      <c r="L230" s="269"/>
      <c r="M230" s="270"/>
      <c r="N230" s="271"/>
      <c r="O230" s="271"/>
      <c r="P230" s="271"/>
      <c r="Q230" s="271"/>
      <c r="R230" s="271"/>
      <c r="S230" s="271"/>
      <c r="T230" s="27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3" t="s">
        <v>443</v>
      </c>
      <c r="AU230" s="273" t="s">
        <v>90</v>
      </c>
      <c r="AV230" s="13" t="s">
        <v>90</v>
      </c>
      <c r="AW230" s="13" t="s">
        <v>36</v>
      </c>
      <c r="AX230" s="13" t="s">
        <v>80</v>
      </c>
      <c r="AY230" s="273" t="s">
        <v>156</v>
      </c>
    </row>
    <row r="231" s="14" customFormat="1">
      <c r="A231" s="14"/>
      <c r="B231" s="274"/>
      <c r="C231" s="275"/>
      <c r="D231" s="240" t="s">
        <v>443</v>
      </c>
      <c r="E231" s="276" t="s">
        <v>1</v>
      </c>
      <c r="F231" s="277" t="s">
        <v>445</v>
      </c>
      <c r="G231" s="275"/>
      <c r="H231" s="278">
        <v>1</v>
      </c>
      <c r="I231" s="279"/>
      <c r="J231" s="275"/>
      <c r="K231" s="275"/>
      <c r="L231" s="280"/>
      <c r="M231" s="281"/>
      <c r="N231" s="282"/>
      <c r="O231" s="282"/>
      <c r="P231" s="282"/>
      <c r="Q231" s="282"/>
      <c r="R231" s="282"/>
      <c r="S231" s="282"/>
      <c r="T231" s="28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84" t="s">
        <v>443</v>
      </c>
      <c r="AU231" s="284" t="s">
        <v>90</v>
      </c>
      <c r="AV231" s="14" t="s">
        <v>172</v>
      </c>
      <c r="AW231" s="14" t="s">
        <v>36</v>
      </c>
      <c r="AX231" s="14" t="s">
        <v>88</v>
      </c>
      <c r="AY231" s="284" t="s">
        <v>156</v>
      </c>
    </row>
    <row r="232" s="2" customFormat="1" ht="16.5" customHeight="1">
      <c r="A232" s="39"/>
      <c r="B232" s="40"/>
      <c r="C232" s="253" t="s">
        <v>335</v>
      </c>
      <c r="D232" s="253" t="s">
        <v>439</v>
      </c>
      <c r="E232" s="254" t="s">
        <v>573</v>
      </c>
      <c r="F232" s="255" t="s">
        <v>574</v>
      </c>
      <c r="G232" s="256" t="s">
        <v>317</v>
      </c>
      <c r="H232" s="257">
        <v>1</v>
      </c>
      <c r="I232" s="258"/>
      <c r="J232" s="259">
        <f>ROUND(I232*H232,2)</f>
        <v>0</v>
      </c>
      <c r="K232" s="255" t="s">
        <v>1</v>
      </c>
      <c r="L232" s="260"/>
      <c r="M232" s="261" t="s">
        <v>1</v>
      </c>
      <c r="N232" s="262" t="s">
        <v>45</v>
      </c>
      <c r="O232" s="92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8" t="s">
        <v>90</v>
      </c>
      <c r="AT232" s="238" t="s">
        <v>439</v>
      </c>
      <c r="AU232" s="238" t="s">
        <v>90</v>
      </c>
      <c r="AY232" s="18" t="s">
        <v>156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8" t="s">
        <v>88</v>
      </c>
      <c r="BK232" s="239">
        <f>ROUND(I232*H232,2)</f>
        <v>0</v>
      </c>
      <c r="BL232" s="18" t="s">
        <v>88</v>
      </c>
      <c r="BM232" s="238" t="s">
        <v>575</v>
      </c>
    </row>
    <row r="233" s="2" customFormat="1">
      <c r="A233" s="39"/>
      <c r="B233" s="40"/>
      <c r="C233" s="41"/>
      <c r="D233" s="240" t="s">
        <v>233</v>
      </c>
      <c r="E233" s="41"/>
      <c r="F233" s="241" t="s">
        <v>576</v>
      </c>
      <c r="G233" s="41"/>
      <c r="H233" s="41"/>
      <c r="I233" s="242"/>
      <c r="J233" s="41"/>
      <c r="K233" s="41"/>
      <c r="L233" s="45"/>
      <c r="M233" s="243"/>
      <c r="N233" s="244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233</v>
      </c>
      <c r="AU233" s="18" t="s">
        <v>90</v>
      </c>
    </row>
    <row r="234" s="13" customFormat="1">
      <c r="A234" s="13"/>
      <c r="B234" s="263"/>
      <c r="C234" s="264"/>
      <c r="D234" s="240" t="s">
        <v>443</v>
      </c>
      <c r="E234" s="265" t="s">
        <v>1</v>
      </c>
      <c r="F234" s="266" t="s">
        <v>577</v>
      </c>
      <c r="G234" s="264"/>
      <c r="H234" s="267">
        <v>1</v>
      </c>
      <c r="I234" s="268"/>
      <c r="J234" s="264"/>
      <c r="K234" s="264"/>
      <c r="L234" s="269"/>
      <c r="M234" s="270"/>
      <c r="N234" s="271"/>
      <c r="O234" s="271"/>
      <c r="P234" s="271"/>
      <c r="Q234" s="271"/>
      <c r="R234" s="271"/>
      <c r="S234" s="271"/>
      <c r="T234" s="27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3" t="s">
        <v>443</v>
      </c>
      <c r="AU234" s="273" t="s">
        <v>90</v>
      </c>
      <c r="AV234" s="13" t="s">
        <v>90</v>
      </c>
      <c r="AW234" s="13" t="s">
        <v>36</v>
      </c>
      <c r="AX234" s="13" t="s">
        <v>80</v>
      </c>
      <c r="AY234" s="273" t="s">
        <v>156</v>
      </c>
    </row>
    <row r="235" s="14" customFormat="1">
      <c r="A235" s="14"/>
      <c r="B235" s="274"/>
      <c r="C235" s="275"/>
      <c r="D235" s="240" t="s">
        <v>443</v>
      </c>
      <c r="E235" s="276" t="s">
        <v>1</v>
      </c>
      <c r="F235" s="277" t="s">
        <v>445</v>
      </c>
      <c r="G235" s="275"/>
      <c r="H235" s="278">
        <v>1</v>
      </c>
      <c r="I235" s="279"/>
      <c r="J235" s="275"/>
      <c r="K235" s="275"/>
      <c r="L235" s="280"/>
      <c r="M235" s="281"/>
      <c r="N235" s="282"/>
      <c r="O235" s="282"/>
      <c r="P235" s="282"/>
      <c r="Q235" s="282"/>
      <c r="R235" s="282"/>
      <c r="S235" s="282"/>
      <c r="T235" s="28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84" t="s">
        <v>443</v>
      </c>
      <c r="AU235" s="284" t="s">
        <v>90</v>
      </c>
      <c r="AV235" s="14" t="s">
        <v>172</v>
      </c>
      <c r="AW235" s="14" t="s">
        <v>36</v>
      </c>
      <c r="AX235" s="14" t="s">
        <v>88</v>
      </c>
      <c r="AY235" s="284" t="s">
        <v>156</v>
      </c>
    </row>
    <row r="236" s="2" customFormat="1" ht="16.5" customHeight="1">
      <c r="A236" s="39"/>
      <c r="B236" s="40"/>
      <c r="C236" s="253" t="s">
        <v>578</v>
      </c>
      <c r="D236" s="253" t="s">
        <v>439</v>
      </c>
      <c r="E236" s="254" t="s">
        <v>579</v>
      </c>
      <c r="F236" s="255" t="s">
        <v>580</v>
      </c>
      <c r="G236" s="256" t="s">
        <v>317</v>
      </c>
      <c r="H236" s="257">
        <v>1</v>
      </c>
      <c r="I236" s="258"/>
      <c r="J236" s="259">
        <f>ROUND(I236*H236,2)</f>
        <v>0</v>
      </c>
      <c r="K236" s="255" t="s">
        <v>1</v>
      </c>
      <c r="L236" s="260"/>
      <c r="M236" s="261" t="s">
        <v>1</v>
      </c>
      <c r="N236" s="262" t="s">
        <v>45</v>
      </c>
      <c r="O236" s="92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90</v>
      </c>
      <c r="AT236" s="238" t="s">
        <v>439</v>
      </c>
      <c r="AU236" s="238" t="s">
        <v>90</v>
      </c>
      <c r="AY236" s="18" t="s">
        <v>156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88</v>
      </c>
      <c r="BK236" s="239">
        <f>ROUND(I236*H236,2)</f>
        <v>0</v>
      </c>
      <c r="BL236" s="18" t="s">
        <v>88</v>
      </c>
      <c r="BM236" s="238" t="s">
        <v>581</v>
      </c>
    </row>
    <row r="237" s="13" customFormat="1">
      <c r="A237" s="13"/>
      <c r="B237" s="263"/>
      <c r="C237" s="264"/>
      <c r="D237" s="240" t="s">
        <v>443</v>
      </c>
      <c r="E237" s="265" t="s">
        <v>1</v>
      </c>
      <c r="F237" s="266" t="s">
        <v>582</v>
      </c>
      <c r="G237" s="264"/>
      <c r="H237" s="267">
        <v>1</v>
      </c>
      <c r="I237" s="268"/>
      <c r="J237" s="264"/>
      <c r="K237" s="264"/>
      <c r="L237" s="269"/>
      <c r="M237" s="270"/>
      <c r="N237" s="271"/>
      <c r="O237" s="271"/>
      <c r="P237" s="271"/>
      <c r="Q237" s="271"/>
      <c r="R237" s="271"/>
      <c r="S237" s="271"/>
      <c r="T237" s="27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73" t="s">
        <v>443</v>
      </c>
      <c r="AU237" s="273" t="s">
        <v>90</v>
      </c>
      <c r="AV237" s="13" t="s">
        <v>90</v>
      </c>
      <c r="AW237" s="13" t="s">
        <v>36</v>
      </c>
      <c r="AX237" s="13" t="s">
        <v>80</v>
      </c>
      <c r="AY237" s="273" t="s">
        <v>156</v>
      </c>
    </row>
    <row r="238" s="14" customFormat="1">
      <c r="A238" s="14"/>
      <c r="B238" s="274"/>
      <c r="C238" s="275"/>
      <c r="D238" s="240" t="s">
        <v>443</v>
      </c>
      <c r="E238" s="276" t="s">
        <v>1</v>
      </c>
      <c r="F238" s="277" t="s">
        <v>445</v>
      </c>
      <c r="G238" s="275"/>
      <c r="H238" s="278">
        <v>1</v>
      </c>
      <c r="I238" s="279"/>
      <c r="J238" s="275"/>
      <c r="K238" s="275"/>
      <c r="L238" s="280"/>
      <c r="M238" s="281"/>
      <c r="N238" s="282"/>
      <c r="O238" s="282"/>
      <c r="P238" s="282"/>
      <c r="Q238" s="282"/>
      <c r="R238" s="282"/>
      <c r="S238" s="282"/>
      <c r="T238" s="28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84" t="s">
        <v>443</v>
      </c>
      <c r="AU238" s="284" t="s">
        <v>90</v>
      </c>
      <c r="AV238" s="14" t="s">
        <v>172</v>
      </c>
      <c r="AW238" s="14" t="s">
        <v>36</v>
      </c>
      <c r="AX238" s="14" t="s">
        <v>88</v>
      </c>
      <c r="AY238" s="284" t="s">
        <v>156</v>
      </c>
    </row>
    <row r="239" s="2" customFormat="1" ht="21.75" customHeight="1">
      <c r="A239" s="39"/>
      <c r="B239" s="40"/>
      <c r="C239" s="253" t="s">
        <v>583</v>
      </c>
      <c r="D239" s="253" t="s">
        <v>439</v>
      </c>
      <c r="E239" s="254" t="s">
        <v>584</v>
      </c>
      <c r="F239" s="255" t="s">
        <v>585</v>
      </c>
      <c r="G239" s="256" t="s">
        <v>317</v>
      </c>
      <c r="H239" s="257">
        <v>1</v>
      </c>
      <c r="I239" s="258"/>
      <c r="J239" s="259">
        <f>ROUND(I239*H239,2)</f>
        <v>0</v>
      </c>
      <c r="K239" s="255" t="s">
        <v>1</v>
      </c>
      <c r="L239" s="260"/>
      <c r="M239" s="261" t="s">
        <v>1</v>
      </c>
      <c r="N239" s="262" t="s">
        <v>45</v>
      </c>
      <c r="O239" s="92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90</v>
      </c>
      <c r="AT239" s="238" t="s">
        <v>439</v>
      </c>
      <c r="AU239" s="238" t="s">
        <v>90</v>
      </c>
      <c r="AY239" s="18" t="s">
        <v>156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88</v>
      </c>
      <c r="BK239" s="239">
        <f>ROUND(I239*H239,2)</f>
        <v>0</v>
      </c>
      <c r="BL239" s="18" t="s">
        <v>88</v>
      </c>
      <c r="BM239" s="238" t="s">
        <v>586</v>
      </c>
    </row>
    <row r="240" s="2" customFormat="1">
      <c r="A240" s="39"/>
      <c r="B240" s="40"/>
      <c r="C240" s="41"/>
      <c r="D240" s="240" t="s">
        <v>233</v>
      </c>
      <c r="E240" s="41"/>
      <c r="F240" s="241" t="s">
        <v>587</v>
      </c>
      <c r="G240" s="41"/>
      <c r="H240" s="41"/>
      <c r="I240" s="242"/>
      <c r="J240" s="41"/>
      <c r="K240" s="41"/>
      <c r="L240" s="45"/>
      <c r="M240" s="243"/>
      <c r="N240" s="244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233</v>
      </c>
      <c r="AU240" s="18" t="s">
        <v>90</v>
      </c>
    </row>
    <row r="241" s="13" customFormat="1">
      <c r="A241" s="13"/>
      <c r="B241" s="263"/>
      <c r="C241" s="264"/>
      <c r="D241" s="240" t="s">
        <v>443</v>
      </c>
      <c r="E241" s="265" t="s">
        <v>1</v>
      </c>
      <c r="F241" s="266" t="s">
        <v>542</v>
      </c>
      <c r="G241" s="264"/>
      <c r="H241" s="267">
        <v>1</v>
      </c>
      <c r="I241" s="268"/>
      <c r="J241" s="264"/>
      <c r="K241" s="264"/>
      <c r="L241" s="269"/>
      <c r="M241" s="270"/>
      <c r="N241" s="271"/>
      <c r="O241" s="271"/>
      <c r="P241" s="271"/>
      <c r="Q241" s="271"/>
      <c r="R241" s="271"/>
      <c r="S241" s="271"/>
      <c r="T241" s="27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73" t="s">
        <v>443</v>
      </c>
      <c r="AU241" s="273" t="s">
        <v>90</v>
      </c>
      <c r="AV241" s="13" t="s">
        <v>90</v>
      </c>
      <c r="AW241" s="13" t="s">
        <v>36</v>
      </c>
      <c r="AX241" s="13" t="s">
        <v>80</v>
      </c>
      <c r="AY241" s="273" t="s">
        <v>156</v>
      </c>
    </row>
    <row r="242" s="14" customFormat="1">
      <c r="A242" s="14"/>
      <c r="B242" s="274"/>
      <c r="C242" s="275"/>
      <c r="D242" s="240" t="s">
        <v>443</v>
      </c>
      <c r="E242" s="276" t="s">
        <v>1</v>
      </c>
      <c r="F242" s="277" t="s">
        <v>445</v>
      </c>
      <c r="G242" s="275"/>
      <c r="H242" s="278">
        <v>1</v>
      </c>
      <c r="I242" s="279"/>
      <c r="J242" s="275"/>
      <c r="K242" s="275"/>
      <c r="L242" s="280"/>
      <c r="M242" s="281"/>
      <c r="N242" s="282"/>
      <c r="O242" s="282"/>
      <c r="P242" s="282"/>
      <c r="Q242" s="282"/>
      <c r="R242" s="282"/>
      <c r="S242" s="282"/>
      <c r="T242" s="28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84" t="s">
        <v>443</v>
      </c>
      <c r="AU242" s="284" t="s">
        <v>90</v>
      </c>
      <c r="AV242" s="14" t="s">
        <v>172</v>
      </c>
      <c r="AW242" s="14" t="s">
        <v>36</v>
      </c>
      <c r="AX242" s="14" t="s">
        <v>88</v>
      </c>
      <c r="AY242" s="284" t="s">
        <v>156</v>
      </c>
    </row>
    <row r="243" s="2" customFormat="1" ht="21.75" customHeight="1">
      <c r="A243" s="39"/>
      <c r="B243" s="40"/>
      <c r="C243" s="253" t="s">
        <v>588</v>
      </c>
      <c r="D243" s="253" t="s">
        <v>439</v>
      </c>
      <c r="E243" s="254" t="s">
        <v>589</v>
      </c>
      <c r="F243" s="255" t="s">
        <v>590</v>
      </c>
      <c r="G243" s="256" t="s">
        <v>317</v>
      </c>
      <c r="H243" s="257">
        <v>5</v>
      </c>
      <c r="I243" s="258"/>
      <c r="J243" s="259">
        <f>ROUND(I243*H243,2)</f>
        <v>0</v>
      </c>
      <c r="K243" s="255" t="s">
        <v>1</v>
      </c>
      <c r="L243" s="260"/>
      <c r="M243" s="261" t="s">
        <v>1</v>
      </c>
      <c r="N243" s="262" t="s">
        <v>45</v>
      </c>
      <c r="O243" s="92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8" t="s">
        <v>90</v>
      </c>
      <c r="AT243" s="238" t="s">
        <v>439</v>
      </c>
      <c r="AU243" s="238" t="s">
        <v>90</v>
      </c>
      <c r="AY243" s="18" t="s">
        <v>156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8" t="s">
        <v>88</v>
      </c>
      <c r="BK243" s="239">
        <f>ROUND(I243*H243,2)</f>
        <v>0</v>
      </c>
      <c r="BL243" s="18" t="s">
        <v>88</v>
      </c>
      <c r="BM243" s="238" t="s">
        <v>591</v>
      </c>
    </row>
    <row r="244" s="13" customFormat="1">
      <c r="A244" s="13"/>
      <c r="B244" s="263"/>
      <c r="C244" s="264"/>
      <c r="D244" s="240" t="s">
        <v>443</v>
      </c>
      <c r="E244" s="265" t="s">
        <v>1</v>
      </c>
      <c r="F244" s="266" t="s">
        <v>592</v>
      </c>
      <c r="G244" s="264"/>
      <c r="H244" s="267">
        <v>5</v>
      </c>
      <c r="I244" s="268"/>
      <c r="J244" s="264"/>
      <c r="K244" s="264"/>
      <c r="L244" s="269"/>
      <c r="M244" s="270"/>
      <c r="N244" s="271"/>
      <c r="O244" s="271"/>
      <c r="P244" s="271"/>
      <c r="Q244" s="271"/>
      <c r="R244" s="271"/>
      <c r="S244" s="271"/>
      <c r="T244" s="27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3" t="s">
        <v>443</v>
      </c>
      <c r="AU244" s="273" t="s">
        <v>90</v>
      </c>
      <c r="AV244" s="13" t="s">
        <v>90</v>
      </c>
      <c r="AW244" s="13" t="s">
        <v>36</v>
      </c>
      <c r="AX244" s="13" t="s">
        <v>80</v>
      </c>
      <c r="AY244" s="273" t="s">
        <v>156</v>
      </c>
    </row>
    <row r="245" s="14" customFormat="1">
      <c r="A245" s="14"/>
      <c r="B245" s="274"/>
      <c r="C245" s="275"/>
      <c r="D245" s="240" t="s">
        <v>443</v>
      </c>
      <c r="E245" s="276" t="s">
        <v>1</v>
      </c>
      <c r="F245" s="277" t="s">
        <v>445</v>
      </c>
      <c r="G245" s="275"/>
      <c r="H245" s="278">
        <v>5</v>
      </c>
      <c r="I245" s="279"/>
      <c r="J245" s="275"/>
      <c r="K245" s="275"/>
      <c r="L245" s="280"/>
      <c r="M245" s="281"/>
      <c r="N245" s="282"/>
      <c r="O245" s="282"/>
      <c r="P245" s="282"/>
      <c r="Q245" s="282"/>
      <c r="R245" s="282"/>
      <c r="S245" s="282"/>
      <c r="T245" s="28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84" t="s">
        <v>443</v>
      </c>
      <c r="AU245" s="284" t="s">
        <v>90</v>
      </c>
      <c r="AV245" s="14" t="s">
        <v>172</v>
      </c>
      <c r="AW245" s="14" t="s">
        <v>36</v>
      </c>
      <c r="AX245" s="14" t="s">
        <v>88</v>
      </c>
      <c r="AY245" s="284" t="s">
        <v>156</v>
      </c>
    </row>
    <row r="246" s="2" customFormat="1" ht="21.75" customHeight="1">
      <c r="A246" s="39"/>
      <c r="B246" s="40"/>
      <c r="C246" s="253" t="s">
        <v>593</v>
      </c>
      <c r="D246" s="253" t="s">
        <v>439</v>
      </c>
      <c r="E246" s="254" t="s">
        <v>594</v>
      </c>
      <c r="F246" s="255" t="s">
        <v>595</v>
      </c>
      <c r="G246" s="256" t="s">
        <v>317</v>
      </c>
      <c r="H246" s="257">
        <v>4</v>
      </c>
      <c r="I246" s="258"/>
      <c r="J246" s="259">
        <f>ROUND(I246*H246,2)</f>
        <v>0</v>
      </c>
      <c r="K246" s="255" t="s">
        <v>1</v>
      </c>
      <c r="L246" s="260"/>
      <c r="M246" s="261" t="s">
        <v>1</v>
      </c>
      <c r="N246" s="262" t="s">
        <v>45</v>
      </c>
      <c r="O246" s="92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90</v>
      </c>
      <c r="AT246" s="238" t="s">
        <v>439</v>
      </c>
      <c r="AU246" s="238" t="s">
        <v>90</v>
      </c>
      <c r="AY246" s="18" t="s">
        <v>156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88</v>
      </c>
      <c r="BK246" s="239">
        <f>ROUND(I246*H246,2)</f>
        <v>0</v>
      </c>
      <c r="BL246" s="18" t="s">
        <v>88</v>
      </c>
      <c r="BM246" s="238" t="s">
        <v>596</v>
      </c>
    </row>
    <row r="247" s="13" customFormat="1">
      <c r="A247" s="13"/>
      <c r="B247" s="263"/>
      <c r="C247" s="264"/>
      <c r="D247" s="240" t="s">
        <v>443</v>
      </c>
      <c r="E247" s="265" t="s">
        <v>1</v>
      </c>
      <c r="F247" s="266" t="s">
        <v>597</v>
      </c>
      <c r="G247" s="264"/>
      <c r="H247" s="267">
        <v>4</v>
      </c>
      <c r="I247" s="268"/>
      <c r="J247" s="264"/>
      <c r="K247" s="264"/>
      <c r="L247" s="269"/>
      <c r="M247" s="270"/>
      <c r="N247" s="271"/>
      <c r="O247" s="271"/>
      <c r="P247" s="271"/>
      <c r="Q247" s="271"/>
      <c r="R247" s="271"/>
      <c r="S247" s="271"/>
      <c r="T247" s="27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73" t="s">
        <v>443</v>
      </c>
      <c r="AU247" s="273" t="s">
        <v>90</v>
      </c>
      <c r="AV247" s="13" t="s">
        <v>90</v>
      </c>
      <c r="AW247" s="13" t="s">
        <v>36</v>
      </c>
      <c r="AX247" s="13" t="s">
        <v>80</v>
      </c>
      <c r="AY247" s="273" t="s">
        <v>156</v>
      </c>
    </row>
    <row r="248" s="14" customFormat="1">
      <c r="A248" s="14"/>
      <c r="B248" s="274"/>
      <c r="C248" s="275"/>
      <c r="D248" s="240" t="s">
        <v>443</v>
      </c>
      <c r="E248" s="276" t="s">
        <v>1</v>
      </c>
      <c r="F248" s="277" t="s">
        <v>445</v>
      </c>
      <c r="G248" s="275"/>
      <c r="H248" s="278">
        <v>4</v>
      </c>
      <c r="I248" s="279"/>
      <c r="J248" s="275"/>
      <c r="K248" s="275"/>
      <c r="L248" s="280"/>
      <c r="M248" s="281"/>
      <c r="N248" s="282"/>
      <c r="O248" s="282"/>
      <c r="P248" s="282"/>
      <c r="Q248" s="282"/>
      <c r="R248" s="282"/>
      <c r="S248" s="282"/>
      <c r="T248" s="28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84" t="s">
        <v>443</v>
      </c>
      <c r="AU248" s="284" t="s">
        <v>90</v>
      </c>
      <c r="AV248" s="14" t="s">
        <v>172</v>
      </c>
      <c r="AW248" s="14" t="s">
        <v>36</v>
      </c>
      <c r="AX248" s="14" t="s">
        <v>88</v>
      </c>
      <c r="AY248" s="284" t="s">
        <v>156</v>
      </c>
    </row>
    <row r="249" s="2" customFormat="1" ht="33" customHeight="1">
      <c r="A249" s="39"/>
      <c r="B249" s="40"/>
      <c r="C249" s="253" t="s">
        <v>598</v>
      </c>
      <c r="D249" s="253" t="s">
        <v>439</v>
      </c>
      <c r="E249" s="254" t="s">
        <v>599</v>
      </c>
      <c r="F249" s="255" t="s">
        <v>600</v>
      </c>
      <c r="G249" s="256" t="s">
        <v>317</v>
      </c>
      <c r="H249" s="257">
        <v>1</v>
      </c>
      <c r="I249" s="258"/>
      <c r="J249" s="259">
        <f>ROUND(I249*H249,2)</f>
        <v>0</v>
      </c>
      <c r="K249" s="255" t="s">
        <v>1</v>
      </c>
      <c r="L249" s="260"/>
      <c r="M249" s="261" t="s">
        <v>1</v>
      </c>
      <c r="N249" s="262" t="s">
        <v>45</v>
      </c>
      <c r="O249" s="92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8" t="s">
        <v>90</v>
      </c>
      <c r="AT249" s="238" t="s">
        <v>439</v>
      </c>
      <c r="AU249" s="238" t="s">
        <v>90</v>
      </c>
      <c r="AY249" s="18" t="s">
        <v>156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8" t="s">
        <v>88</v>
      </c>
      <c r="BK249" s="239">
        <f>ROUND(I249*H249,2)</f>
        <v>0</v>
      </c>
      <c r="BL249" s="18" t="s">
        <v>88</v>
      </c>
      <c r="BM249" s="238" t="s">
        <v>601</v>
      </c>
    </row>
    <row r="250" s="13" customFormat="1">
      <c r="A250" s="13"/>
      <c r="B250" s="263"/>
      <c r="C250" s="264"/>
      <c r="D250" s="240" t="s">
        <v>443</v>
      </c>
      <c r="E250" s="265" t="s">
        <v>1</v>
      </c>
      <c r="F250" s="266" t="s">
        <v>602</v>
      </c>
      <c r="G250" s="264"/>
      <c r="H250" s="267">
        <v>1</v>
      </c>
      <c r="I250" s="268"/>
      <c r="J250" s="264"/>
      <c r="K250" s="264"/>
      <c r="L250" s="269"/>
      <c r="M250" s="270"/>
      <c r="N250" s="271"/>
      <c r="O250" s="271"/>
      <c r="P250" s="271"/>
      <c r="Q250" s="271"/>
      <c r="R250" s="271"/>
      <c r="S250" s="271"/>
      <c r="T250" s="27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3" t="s">
        <v>443</v>
      </c>
      <c r="AU250" s="273" t="s">
        <v>90</v>
      </c>
      <c r="AV250" s="13" t="s">
        <v>90</v>
      </c>
      <c r="AW250" s="13" t="s">
        <v>36</v>
      </c>
      <c r="AX250" s="13" t="s">
        <v>80</v>
      </c>
      <c r="AY250" s="273" t="s">
        <v>156</v>
      </c>
    </row>
    <row r="251" s="14" customFormat="1">
      <c r="A251" s="14"/>
      <c r="B251" s="274"/>
      <c r="C251" s="275"/>
      <c r="D251" s="240" t="s">
        <v>443</v>
      </c>
      <c r="E251" s="276" t="s">
        <v>1</v>
      </c>
      <c r="F251" s="277" t="s">
        <v>445</v>
      </c>
      <c r="G251" s="275"/>
      <c r="H251" s="278">
        <v>1</v>
      </c>
      <c r="I251" s="279"/>
      <c r="J251" s="275"/>
      <c r="K251" s="275"/>
      <c r="L251" s="280"/>
      <c r="M251" s="281"/>
      <c r="N251" s="282"/>
      <c r="O251" s="282"/>
      <c r="P251" s="282"/>
      <c r="Q251" s="282"/>
      <c r="R251" s="282"/>
      <c r="S251" s="282"/>
      <c r="T251" s="28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84" t="s">
        <v>443</v>
      </c>
      <c r="AU251" s="284" t="s">
        <v>90</v>
      </c>
      <c r="AV251" s="14" t="s">
        <v>172</v>
      </c>
      <c r="AW251" s="14" t="s">
        <v>36</v>
      </c>
      <c r="AX251" s="14" t="s">
        <v>88</v>
      </c>
      <c r="AY251" s="284" t="s">
        <v>156</v>
      </c>
    </row>
    <row r="252" s="2" customFormat="1" ht="24.15" customHeight="1">
      <c r="A252" s="39"/>
      <c r="B252" s="40"/>
      <c r="C252" s="253" t="s">
        <v>603</v>
      </c>
      <c r="D252" s="253" t="s">
        <v>439</v>
      </c>
      <c r="E252" s="254" t="s">
        <v>604</v>
      </c>
      <c r="F252" s="255" t="s">
        <v>605</v>
      </c>
      <c r="G252" s="256" t="s">
        <v>317</v>
      </c>
      <c r="H252" s="257">
        <v>1</v>
      </c>
      <c r="I252" s="258"/>
      <c r="J252" s="259">
        <f>ROUND(I252*H252,2)</f>
        <v>0</v>
      </c>
      <c r="K252" s="255" t="s">
        <v>1</v>
      </c>
      <c r="L252" s="260"/>
      <c r="M252" s="261" t="s">
        <v>1</v>
      </c>
      <c r="N252" s="262" t="s">
        <v>45</v>
      </c>
      <c r="O252" s="92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90</v>
      </c>
      <c r="AT252" s="238" t="s">
        <v>439</v>
      </c>
      <c r="AU252" s="238" t="s">
        <v>90</v>
      </c>
      <c r="AY252" s="18" t="s">
        <v>156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88</v>
      </c>
      <c r="BK252" s="239">
        <f>ROUND(I252*H252,2)</f>
        <v>0</v>
      </c>
      <c r="BL252" s="18" t="s">
        <v>88</v>
      </c>
      <c r="BM252" s="238" t="s">
        <v>606</v>
      </c>
    </row>
    <row r="253" s="2" customFormat="1">
      <c r="A253" s="39"/>
      <c r="B253" s="40"/>
      <c r="C253" s="41"/>
      <c r="D253" s="240" t="s">
        <v>233</v>
      </c>
      <c r="E253" s="41"/>
      <c r="F253" s="241" t="s">
        <v>607</v>
      </c>
      <c r="G253" s="41"/>
      <c r="H253" s="41"/>
      <c r="I253" s="242"/>
      <c r="J253" s="41"/>
      <c r="K253" s="41"/>
      <c r="L253" s="45"/>
      <c r="M253" s="243"/>
      <c r="N253" s="244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233</v>
      </c>
      <c r="AU253" s="18" t="s">
        <v>90</v>
      </c>
    </row>
    <row r="254" s="13" customFormat="1">
      <c r="A254" s="13"/>
      <c r="B254" s="263"/>
      <c r="C254" s="264"/>
      <c r="D254" s="240" t="s">
        <v>443</v>
      </c>
      <c r="E254" s="265" t="s">
        <v>1</v>
      </c>
      <c r="F254" s="266" t="s">
        <v>602</v>
      </c>
      <c r="G254" s="264"/>
      <c r="H254" s="267">
        <v>1</v>
      </c>
      <c r="I254" s="268"/>
      <c r="J254" s="264"/>
      <c r="K254" s="264"/>
      <c r="L254" s="269"/>
      <c r="M254" s="270"/>
      <c r="N254" s="271"/>
      <c r="O254" s="271"/>
      <c r="P254" s="271"/>
      <c r="Q254" s="271"/>
      <c r="R254" s="271"/>
      <c r="S254" s="271"/>
      <c r="T254" s="27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3" t="s">
        <v>443</v>
      </c>
      <c r="AU254" s="273" t="s">
        <v>90</v>
      </c>
      <c r="AV254" s="13" t="s">
        <v>90</v>
      </c>
      <c r="AW254" s="13" t="s">
        <v>36</v>
      </c>
      <c r="AX254" s="13" t="s">
        <v>80</v>
      </c>
      <c r="AY254" s="273" t="s">
        <v>156</v>
      </c>
    </row>
    <row r="255" s="14" customFormat="1">
      <c r="A255" s="14"/>
      <c r="B255" s="274"/>
      <c r="C255" s="275"/>
      <c r="D255" s="240" t="s">
        <v>443</v>
      </c>
      <c r="E255" s="276" t="s">
        <v>1</v>
      </c>
      <c r="F255" s="277" t="s">
        <v>445</v>
      </c>
      <c r="G255" s="275"/>
      <c r="H255" s="278">
        <v>1</v>
      </c>
      <c r="I255" s="279"/>
      <c r="J255" s="275"/>
      <c r="K255" s="275"/>
      <c r="L255" s="280"/>
      <c r="M255" s="281"/>
      <c r="N255" s="282"/>
      <c r="O255" s="282"/>
      <c r="P255" s="282"/>
      <c r="Q255" s="282"/>
      <c r="R255" s="282"/>
      <c r="S255" s="282"/>
      <c r="T255" s="28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84" t="s">
        <v>443</v>
      </c>
      <c r="AU255" s="284" t="s">
        <v>90</v>
      </c>
      <c r="AV255" s="14" t="s">
        <v>172</v>
      </c>
      <c r="AW255" s="14" t="s">
        <v>36</v>
      </c>
      <c r="AX255" s="14" t="s">
        <v>88</v>
      </c>
      <c r="AY255" s="284" t="s">
        <v>156</v>
      </c>
    </row>
    <row r="256" s="2" customFormat="1" ht="16.5" customHeight="1">
      <c r="A256" s="39"/>
      <c r="B256" s="40"/>
      <c r="C256" s="253" t="s">
        <v>608</v>
      </c>
      <c r="D256" s="253" t="s">
        <v>439</v>
      </c>
      <c r="E256" s="254" t="s">
        <v>609</v>
      </c>
      <c r="F256" s="255" t="s">
        <v>610</v>
      </c>
      <c r="G256" s="256" t="s">
        <v>317</v>
      </c>
      <c r="H256" s="257">
        <v>2</v>
      </c>
      <c r="I256" s="258"/>
      <c r="J256" s="259">
        <f>ROUND(I256*H256,2)</f>
        <v>0</v>
      </c>
      <c r="K256" s="255" t="s">
        <v>1</v>
      </c>
      <c r="L256" s="260"/>
      <c r="M256" s="261" t="s">
        <v>1</v>
      </c>
      <c r="N256" s="262" t="s">
        <v>45</v>
      </c>
      <c r="O256" s="92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90</v>
      </c>
      <c r="AT256" s="238" t="s">
        <v>439</v>
      </c>
      <c r="AU256" s="238" t="s">
        <v>90</v>
      </c>
      <c r="AY256" s="18" t="s">
        <v>156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88</v>
      </c>
      <c r="BK256" s="239">
        <f>ROUND(I256*H256,2)</f>
        <v>0</v>
      </c>
      <c r="BL256" s="18" t="s">
        <v>88</v>
      </c>
      <c r="BM256" s="238" t="s">
        <v>611</v>
      </c>
    </row>
    <row r="257" s="13" customFormat="1">
      <c r="A257" s="13"/>
      <c r="B257" s="263"/>
      <c r="C257" s="264"/>
      <c r="D257" s="240" t="s">
        <v>443</v>
      </c>
      <c r="E257" s="265" t="s">
        <v>1</v>
      </c>
      <c r="F257" s="266" t="s">
        <v>612</v>
      </c>
      <c r="G257" s="264"/>
      <c r="H257" s="267">
        <v>2</v>
      </c>
      <c r="I257" s="268"/>
      <c r="J257" s="264"/>
      <c r="K257" s="264"/>
      <c r="L257" s="269"/>
      <c r="M257" s="270"/>
      <c r="N257" s="271"/>
      <c r="O257" s="271"/>
      <c r="P257" s="271"/>
      <c r="Q257" s="271"/>
      <c r="R257" s="271"/>
      <c r="S257" s="271"/>
      <c r="T257" s="27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3" t="s">
        <v>443</v>
      </c>
      <c r="AU257" s="273" t="s">
        <v>90</v>
      </c>
      <c r="AV257" s="13" t="s">
        <v>90</v>
      </c>
      <c r="AW257" s="13" t="s">
        <v>36</v>
      </c>
      <c r="AX257" s="13" t="s">
        <v>80</v>
      </c>
      <c r="AY257" s="273" t="s">
        <v>156</v>
      </c>
    </row>
    <row r="258" s="14" customFormat="1">
      <c r="A258" s="14"/>
      <c r="B258" s="274"/>
      <c r="C258" s="275"/>
      <c r="D258" s="240" t="s">
        <v>443</v>
      </c>
      <c r="E258" s="276" t="s">
        <v>1</v>
      </c>
      <c r="F258" s="277" t="s">
        <v>445</v>
      </c>
      <c r="G258" s="275"/>
      <c r="H258" s="278">
        <v>2</v>
      </c>
      <c r="I258" s="279"/>
      <c r="J258" s="275"/>
      <c r="K258" s="275"/>
      <c r="L258" s="280"/>
      <c r="M258" s="281"/>
      <c r="N258" s="282"/>
      <c r="O258" s="282"/>
      <c r="P258" s="282"/>
      <c r="Q258" s="282"/>
      <c r="R258" s="282"/>
      <c r="S258" s="282"/>
      <c r="T258" s="28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84" t="s">
        <v>443</v>
      </c>
      <c r="AU258" s="284" t="s">
        <v>90</v>
      </c>
      <c r="AV258" s="14" t="s">
        <v>172</v>
      </c>
      <c r="AW258" s="14" t="s">
        <v>36</v>
      </c>
      <c r="AX258" s="14" t="s">
        <v>88</v>
      </c>
      <c r="AY258" s="284" t="s">
        <v>156</v>
      </c>
    </row>
    <row r="259" s="2" customFormat="1" ht="37.8" customHeight="1">
      <c r="A259" s="39"/>
      <c r="B259" s="40"/>
      <c r="C259" s="253" t="s">
        <v>613</v>
      </c>
      <c r="D259" s="253" t="s">
        <v>439</v>
      </c>
      <c r="E259" s="254" t="s">
        <v>614</v>
      </c>
      <c r="F259" s="255" t="s">
        <v>615</v>
      </c>
      <c r="G259" s="256" t="s">
        <v>317</v>
      </c>
      <c r="H259" s="257">
        <v>2</v>
      </c>
      <c r="I259" s="258"/>
      <c r="J259" s="259">
        <f>ROUND(I259*H259,2)</f>
        <v>0</v>
      </c>
      <c r="K259" s="255" t="s">
        <v>1</v>
      </c>
      <c r="L259" s="260"/>
      <c r="M259" s="261" t="s">
        <v>1</v>
      </c>
      <c r="N259" s="262" t="s">
        <v>45</v>
      </c>
      <c r="O259" s="92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90</v>
      </c>
      <c r="AT259" s="238" t="s">
        <v>439</v>
      </c>
      <c r="AU259" s="238" t="s">
        <v>90</v>
      </c>
      <c r="AY259" s="18" t="s">
        <v>156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88</v>
      </c>
      <c r="BK259" s="239">
        <f>ROUND(I259*H259,2)</f>
        <v>0</v>
      </c>
      <c r="BL259" s="18" t="s">
        <v>88</v>
      </c>
      <c r="BM259" s="238" t="s">
        <v>616</v>
      </c>
    </row>
    <row r="260" s="13" customFormat="1">
      <c r="A260" s="13"/>
      <c r="B260" s="263"/>
      <c r="C260" s="264"/>
      <c r="D260" s="240" t="s">
        <v>443</v>
      </c>
      <c r="E260" s="265" t="s">
        <v>1</v>
      </c>
      <c r="F260" s="266" t="s">
        <v>617</v>
      </c>
      <c r="G260" s="264"/>
      <c r="H260" s="267">
        <v>2</v>
      </c>
      <c r="I260" s="268"/>
      <c r="J260" s="264"/>
      <c r="K260" s="264"/>
      <c r="L260" s="269"/>
      <c r="M260" s="270"/>
      <c r="N260" s="271"/>
      <c r="O260" s="271"/>
      <c r="P260" s="271"/>
      <c r="Q260" s="271"/>
      <c r="R260" s="271"/>
      <c r="S260" s="271"/>
      <c r="T260" s="27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3" t="s">
        <v>443</v>
      </c>
      <c r="AU260" s="273" t="s">
        <v>90</v>
      </c>
      <c r="AV260" s="13" t="s">
        <v>90</v>
      </c>
      <c r="AW260" s="13" t="s">
        <v>36</v>
      </c>
      <c r="AX260" s="13" t="s">
        <v>80</v>
      </c>
      <c r="AY260" s="273" t="s">
        <v>156</v>
      </c>
    </row>
    <row r="261" s="14" customFormat="1">
      <c r="A261" s="14"/>
      <c r="B261" s="274"/>
      <c r="C261" s="275"/>
      <c r="D261" s="240" t="s">
        <v>443</v>
      </c>
      <c r="E261" s="276" t="s">
        <v>1</v>
      </c>
      <c r="F261" s="277" t="s">
        <v>445</v>
      </c>
      <c r="G261" s="275"/>
      <c r="H261" s="278">
        <v>2</v>
      </c>
      <c r="I261" s="279"/>
      <c r="J261" s="275"/>
      <c r="K261" s="275"/>
      <c r="L261" s="280"/>
      <c r="M261" s="281"/>
      <c r="N261" s="282"/>
      <c r="O261" s="282"/>
      <c r="P261" s="282"/>
      <c r="Q261" s="282"/>
      <c r="R261" s="282"/>
      <c r="S261" s="282"/>
      <c r="T261" s="28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84" t="s">
        <v>443</v>
      </c>
      <c r="AU261" s="284" t="s">
        <v>90</v>
      </c>
      <c r="AV261" s="14" t="s">
        <v>172</v>
      </c>
      <c r="AW261" s="14" t="s">
        <v>36</v>
      </c>
      <c r="AX261" s="14" t="s">
        <v>88</v>
      </c>
      <c r="AY261" s="284" t="s">
        <v>156</v>
      </c>
    </row>
    <row r="262" s="2" customFormat="1" ht="37.8" customHeight="1">
      <c r="A262" s="39"/>
      <c r="B262" s="40"/>
      <c r="C262" s="253" t="s">
        <v>618</v>
      </c>
      <c r="D262" s="253" t="s">
        <v>439</v>
      </c>
      <c r="E262" s="254" t="s">
        <v>619</v>
      </c>
      <c r="F262" s="255" t="s">
        <v>620</v>
      </c>
      <c r="G262" s="256" t="s">
        <v>317</v>
      </c>
      <c r="H262" s="257">
        <v>2</v>
      </c>
      <c r="I262" s="258"/>
      <c r="J262" s="259">
        <f>ROUND(I262*H262,2)</f>
        <v>0</v>
      </c>
      <c r="K262" s="255" t="s">
        <v>1</v>
      </c>
      <c r="L262" s="260"/>
      <c r="M262" s="261" t="s">
        <v>1</v>
      </c>
      <c r="N262" s="262" t="s">
        <v>45</v>
      </c>
      <c r="O262" s="92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8" t="s">
        <v>90</v>
      </c>
      <c r="AT262" s="238" t="s">
        <v>439</v>
      </c>
      <c r="AU262" s="238" t="s">
        <v>90</v>
      </c>
      <c r="AY262" s="18" t="s">
        <v>156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8" t="s">
        <v>88</v>
      </c>
      <c r="BK262" s="239">
        <f>ROUND(I262*H262,2)</f>
        <v>0</v>
      </c>
      <c r="BL262" s="18" t="s">
        <v>88</v>
      </c>
      <c r="BM262" s="238" t="s">
        <v>621</v>
      </c>
    </row>
    <row r="263" s="13" customFormat="1">
      <c r="A263" s="13"/>
      <c r="B263" s="263"/>
      <c r="C263" s="264"/>
      <c r="D263" s="240" t="s">
        <v>443</v>
      </c>
      <c r="E263" s="265" t="s">
        <v>1</v>
      </c>
      <c r="F263" s="266" t="s">
        <v>622</v>
      </c>
      <c r="G263" s="264"/>
      <c r="H263" s="267">
        <v>2</v>
      </c>
      <c r="I263" s="268"/>
      <c r="J263" s="264"/>
      <c r="K263" s="264"/>
      <c r="L263" s="269"/>
      <c r="M263" s="270"/>
      <c r="N263" s="271"/>
      <c r="O263" s="271"/>
      <c r="P263" s="271"/>
      <c r="Q263" s="271"/>
      <c r="R263" s="271"/>
      <c r="S263" s="271"/>
      <c r="T263" s="27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3" t="s">
        <v>443</v>
      </c>
      <c r="AU263" s="273" t="s">
        <v>90</v>
      </c>
      <c r="AV263" s="13" t="s">
        <v>90</v>
      </c>
      <c r="AW263" s="13" t="s">
        <v>36</v>
      </c>
      <c r="AX263" s="13" t="s">
        <v>80</v>
      </c>
      <c r="AY263" s="273" t="s">
        <v>156</v>
      </c>
    </row>
    <row r="264" s="14" customFormat="1">
      <c r="A264" s="14"/>
      <c r="B264" s="274"/>
      <c r="C264" s="275"/>
      <c r="D264" s="240" t="s">
        <v>443</v>
      </c>
      <c r="E264" s="276" t="s">
        <v>1</v>
      </c>
      <c r="F264" s="277" t="s">
        <v>445</v>
      </c>
      <c r="G264" s="275"/>
      <c r="H264" s="278">
        <v>2</v>
      </c>
      <c r="I264" s="279"/>
      <c r="J264" s="275"/>
      <c r="K264" s="275"/>
      <c r="L264" s="280"/>
      <c r="M264" s="281"/>
      <c r="N264" s="282"/>
      <c r="O264" s="282"/>
      <c r="P264" s="282"/>
      <c r="Q264" s="282"/>
      <c r="R264" s="282"/>
      <c r="S264" s="282"/>
      <c r="T264" s="28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84" t="s">
        <v>443</v>
      </c>
      <c r="AU264" s="284" t="s">
        <v>90</v>
      </c>
      <c r="AV264" s="14" t="s">
        <v>172</v>
      </c>
      <c r="AW264" s="14" t="s">
        <v>36</v>
      </c>
      <c r="AX264" s="14" t="s">
        <v>88</v>
      </c>
      <c r="AY264" s="284" t="s">
        <v>156</v>
      </c>
    </row>
    <row r="265" s="2" customFormat="1" ht="16.5" customHeight="1">
      <c r="A265" s="39"/>
      <c r="B265" s="40"/>
      <c r="C265" s="253" t="s">
        <v>623</v>
      </c>
      <c r="D265" s="253" t="s">
        <v>439</v>
      </c>
      <c r="E265" s="254" t="s">
        <v>624</v>
      </c>
      <c r="F265" s="255" t="s">
        <v>625</v>
      </c>
      <c r="G265" s="256" t="s">
        <v>317</v>
      </c>
      <c r="H265" s="257">
        <v>10</v>
      </c>
      <c r="I265" s="258"/>
      <c r="J265" s="259">
        <f>ROUND(I265*H265,2)</f>
        <v>0</v>
      </c>
      <c r="K265" s="255" t="s">
        <v>1</v>
      </c>
      <c r="L265" s="260"/>
      <c r="M265" s="261" t="s">
        <v>1</v>
      </c>
      <c r="N265" s="262" t="s">
        <v>45</v>
      </c>
      <c r="O265" s="92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90</v>
      </c>
      <c r="AT265" s="238" t="s">
        <v>439</v>
      </c>
      <c r="AU265" s="238" t="s">
        <v>90</v>
      </c>
      <c r="AY265" s="18" t="s">
        <v>156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88</v>
      </c>
      <c r="BK265" s="239">
        <f>ROUND(I265*H265,2)</f>
        <v>0</v>
      </c>
      <c r="BL265" s="18" t="s">
        <v>88</v>
      </c>
      <c r="BM265" s="238" t="s">
        <v>626</v>
      </c>
    </row>
    <row r="266" s="13" customFormat="1">
      <c r="A266" s="13"/>
      <c r="B266" s="263"/>
      <c r="C266" s="264"/>
      <c r="D266" s="240" t="s">
        <v>443</v>
      </c>
      <c r="E266" s="265" t="s">
        <v>1</v>
      </c>
      <c r="F266" s="266" t="s">
        <v>627</v>
      </c>
      <c r="G266" s="264"/>
      <c r="H266" s="267">
        <v>10</v>
      </c>
      <c r="I266" s="268"/>
      <c r="J266" s="264"/>
      <c r="K266" s="264"/>
      <c r="L266" s="269"/>
      <c r="M266" s="270"/>
      <c r="N266" s="271"/>
      <c r="O266" s="271"/>
      <c r="P266" s="271"/>
      <c r="Q266" s="271"/>
      <c r="R266" s="271"/>
      <c r="S266" s="271"/>
      <c r="T266" s="27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3" t="s">
        <v>443</v>
      </c>
      <c r="AU266" s="273" t="s">
        <v>90</v>
      </c>
      <c r="AV266" s="13" t="s">
        <v>90</v>
      </c>
      <c r="AW266" s="13" t="s">
        <v>36</v>
      </c>
      <c r="AX266" s="13" t="s">
        <v>80</v>
      </c>
      <c r="AY266" s="273" t="s">
        <v>156</v>
      </c>
    </row>
    <row r="267" s="14" customFormat="1">
      <c r="A267" s="14"/>
      <c r="B267" s="274"/>
      <c r="C267" s="275"/>
      <c r="D267" s="240" t="s">
        <v>443</v>
      </c>
      <c r="E267" s="276" t="s">
        <v>1</v>
      </c>
      <c r="F267" s="277" t="s">
        <v>445</v>
      </c>
      <c r="G267" s="275"/>
      <c r="H267" s="278">
        <v>10</v>
      </c>
      <c r="I267" s="279"/>
      <c r="J267" s="275"/>
      <c r="K267" s="275"/>
      <c r="L267" s="280"/>
      <c r="M267" s="281"/>
      <c r="N267" s="282"/>
      <c r="O267" s="282"/>
      <c r="P267" s="282"/>
      <c r="Q267" s="282"/>
      <c r="R267" s="282"/>
      <c r="S267" s="282"/>
      <c r="T267" s="28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84" t="s">
        <v>443</v>
      </c>
      <c r="AU267" s="284" t="s">
        <v>90</v>
      </c>
      <c r="AV267" s="14" t="s">
        <v>172</v>
      </c>
      <c r="AW267" s="14" t="s">
        <v>36</v>
      </c>
      <c r="AX267" s="14" t="s">
        <v>88</v>
      </c>
      <c r="AY267" s="284" t="s">
        <v>156</v>
      </c>
    </row>
    <row r="268" s="2" customFormat="1" ht="16.5" customHeight="1">
      <c r="A268" s="39"/>
      <c r="B268" s="40"/>
      <c r="C268" s="253" t="s">
        <v>628</v>
      </c>
      <c r="D268" s="253" t="s">
        <v>439</v>
      </c>
      <c r="E268" s="254" t="s">
        <v>629</v>
      </c>
      <c r="F268" s="255" t="s">
        <v>503</v>
      </c>
      <c r="G268" s="256" t="s">
        <v>317</v>
      </c>
      <c r="H268" s="257">
        <v>270</v>
      </c>
      <c r="I268" s="258"/>
      <c r="J268" s="259">
        <f>ROUND(I268*H268,2)</f>
        <v>0</v>
      </c>
      <c r="K268" s="255" t="s">
        <v>1</v>
      </c>
      <c r="L268" s="260"/>
      <c r="M268" s="261" t="s">
        <v>1</v>
      </c>
      <c r="N268" s="262" t="s">
        <v>45</v>
      </c>
      <c r="O268" s="92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8" t="s">
        <v>90</v>
      </c>
      <c r="AT268" s="238" t="s">
        <v>439</v>
      </c>
      <c r="AU268" s="238" t="s">
        <v>90</v>
      </c>
      <c r="AY268" s="18" t="s">
        <v>156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8" t="s">
        <v>88</v>
      </c>
      <c r="BK268" s="239">
        <f>ROUND(I268*H268,2)</f>
        <v>0</v>
      </c>
      <c r="BL268" s="18" t="s">
        <v>88</v>
      </c>
      <c r="BM268" s="238" t="s">
        <v>630</v>
      </c>
    </row>
    <row r="269" s="13" customFormat="1">
      <c r="A269" s="13"/>
      <c r="B269" s="263"/>
      <c r="C269" s="264"/>
      <c r="D269" s="240" t="s">
        <v>443</v>
      </c>
      <c r="E269" s="265" t="s">
        <v>1</v>
      </c>
      <c r="F269" s="266" t="s">
        <v>631</v>
      </c>
      <c r="G269" s="264"/>
      <c r="H269" s="267">
        <v>270</v>
      </c>
      <c r="I269" s="268"/>
      <c r="J269" s="264"/>
      <c r="K269" s="264"/>
      <c r="L269" s="269"/>
      <c r="M269" s="270"/>
      <c r="N269" s="271"/>
      <c r="O269" s="271"/>
      <c r="P269" s="271"/>
      <c r="Q269" s="271"/>
      <c r="R269" s="271"/>
      <c r="S269" s="271"/>
      <c r="T269" s="27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3" t="s">
        <v>443</v>
      </c>
      <c r="AU269" s="273" t="s">
        <v>90</v>
      </c>
      <c r="AV269" s="13" t="s">
        <v>90</v>
      </c>
      <c r="AW269" s="13" t="s">
        <v>36</v>
      </c>
      <c r="AX269" s="13" t="s">
        <v>80</v>
      </c>
      <c r="AY269" s="273" t="s">
        <v>156</v>
      </c>
    </row>
    <row r="270" s="14" customFormat="1">
      <c r="A270" s="14"/>
      <c r="B270" s="274"/>
      <c r="C270" s="275"/>
      <c r="D270" s="240" t="s">
        <v>443</v>
      </c>
      <c r="E270" s="276" t="s">
        <v>1</v>
      </c>
      <c r="F270" s="277" t="s">
        <v>445</v>
      </c>
      <c r="G270" s="275"/>
      <c r="H270" s="278">
        <v>270</v>
      </c>
      <c r="I270" s="279"/>
      <c r="J270" s="275"/>
      <c r="K270" s="275"/>
      <c r="L270" s="280"/>
      <c r="M270" s="281"/>
      <c r="N270" s="282"/>
      <c r="O270" s="282"/>
      <c r="P270" s="282"/>
      <c r="Q270" s="282"/>
      <c r="R270" s="282"/>
      <c r="S270" s="282"/>
      <c r="T270" s="28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84" t="s">
        <v>443</v>
      </c>
      <c r="AU270" s="284" t="s">
        <v>90</v>
      </c>
      <c r="AV270" s="14" t="s">
        <v>172</v>
      </c>
      <c r="AW270" s="14" t="s">
        <v>36</v>
      </c>
      <c r="AX270" s="14" t="s">
        <v>88</v>
      </c>
      <c r="AY270" s="284" t="s">
        <v>156</v>
      </c>
    </row>
    <row r="271" s="2" customFormat="1" ht="24.15" customHeight="1">
      <c r="A271" s="39"/>
      <c r="B271" s="40"/>
      <c r="C271" s="253" t="s">
        <v>632</v>
      </c>
      <c r="D271" s="253" t="s">
        <v>439</v>
      </c>
      <c r="E271" s="254" t="s">
        <v>633</v>
      </c>
      <c r="F271" s="255" t="s">
        <v>507</v>
      </c>
      <c r="G271" s="256" t="s">
        <v>317</v>
      </c>
      <c r="H271" s="257">
        <v>1</v>
      </c>
      <c r="I271" s="258"/>
      <c r="J271" s="259">
        <f>ROUND(I271*H271,2)</f>
        <v>0</v>
      </c>
      <c r="K271" s="255" t="s">
        <v>1</v>
      </c>
      <c r="L271" s="260"/>
      <c r="M271" s="261" t="s">
        <v>1</v>
      </c>
      <c r="N271" s="262" t="s">
        <v>45</v>
      </c>
      <c r="O271" s="92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90</v>
      </c>
      <c r="AT271" s="238" t="s">
        <v>439</v>
      </c>
      <c r="AU271" s="238" t="s">
        <v>90</v>
      </c>
      <c r="AY271" s="18" t="s">
        <v>156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88</v>
      </c>
      <c r="BK271" s="239">
        <f>ROUND(I271*H271,2)</f>
        <v>0</v>
      </c>
      <c r="BL271" s="18" t="s">
        <v>88</v>
      </c>
      <c r="BM271" s="238" t="s">
        <v>634</v>
      </c>
    </row>
    <row r="272" s="13" customFormat="1">
      <c r="A272" s="13"/>
      <c r="B272" s="263"/>
      <c r="C272" s="264"/>
      <c r="D272" s="240" t="s">
        <v>443</v>
      </c>
      <c r="E272" s="265" t="s">
        <v>1</v>
      </c>
      <c r="F272" s="266" t="s">
        <v>635</v>
      </c>
      <c r="G272" s="264"/>
      <c r="H272" s="267">
        <v>1</v>
      </c>
      <c r="I272" s="268"/>
      <c r="J272" s="264"/>
      <c r="K272" s="264"/>
      <c r="L272" s="269"/>
      <c r="M272" s="270"/>
      <c r="N272" s="271"/>
      <c r="O272" s="271"/>
      <c r="P272" s="271"/>
      <c r="Q272" s="271"/>
      <c r="R272" s="271"/>
      <c r="S272" s="271"/>
      <c r="T272" s="27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73" t="s">
        <v>443</v>
      </c>
      <c r="AU272" s="273" t="s">
        <v>90</v>
      </c>
      <c r="AV272" s="13" t="s">
        <v>90</v>
      </c>
      <c r="AW272" s="13" t="s">
        <v>36</v>
      </c>
      <c r="AX272" s="13" t="s">
        <v>80</v>
      </c>
      <c r="AY272" s="273" t="s">
        <v>156</v>
      </c>
    </row>
    <row r="273" s="14" customFormat="1">
      <c r="A273" s="14"/>
      <c r="B273" s="274"/>
      <c r="C273" s="275"/>
      <c r="D273" s="240" t="s">
        <v>443</v>
      </c>
      <c r="E273" s="276" t="s">
        <v>1</v>
      </c>
      <c r="F273" s="277" t="s">
        <v>445</v>
      </c>
      <c r="G273" s="275"/>
      <c r="H273" s="278">
        <v>1</v>
      </c>
      <c r="I273" s="279"/>
      <c r="J273" s="275"/>
      <c r="K273" s="275"/>
      <c r="L273" s="280"/>
      <c r="M273" s="281"/>
      <c r="N273" s="282"/>
      <c r="O273" s="282"/>
      <c r="P273" s="282"/>
      <c r="Q273" s="282"/>
      <c r="R273" s="282"/>
      <c r="S273" s="282"/>
      <c r="T273" s="28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84" t="s">
        <v>443</v>
      </c>
      <c r="AU273" s="284" t="s">
        <v>90</v>
      </c>
      <c r="AV273" s="14" t="s">
        <v>172</v>
      </c>
      <c r="AW273" s="14" t="s">
        <v>36</v>
      </c>
      <c r="AX273" s="14" t="s">
        <v>88</v>
      </c>
      <c r="AY273" s="284" t="s">
        <v>156</v>
      </c>
    </row>
    <row r="274" s="2" customFormat="1" ht="24.15" customHeight="1">
      <c r="A274" s="39"/>
      <c r="B274" s="40"/>
      <c r="C274" s="253" t="s">
        <v>636</v>
      </c>
      <c r="D274" s="253" t="s">
        <v>439</v>
      </c>
      <c r="E274" s="254" t="s">
        <v>637</v>
      </c>
      <c r="F274" s="255" t="s">
        <v>510</v>
      </c>
      <c r="G274" s="256" t="s">
        <v>317</v>
      </c>
      <c r="H274" s="257">
        <v>1</v>
      </c>
      <c r="I274" s="258"/>
      <c r="J274" s="259">
        <f>ROUND(I274*H274,2)</f>
        <v>0</v>
      </c>
      <c r="K274" s="255" t="s">
        <v>1</v>
      </c>
      <c r="L274" s="260"/>
      <c r="M274" s="261" t="s">
        <v>1</v>
      </c>
      <c r="N274" s="262" t="s">
        <v>45</v>
      </c>
      <c r="O274" s="92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8" t="s">
        <v>90</v>
      </c>
      <c r="AT274" s="238" t="s">
        <v>439</v>
      </c>
      <c r="AU274" s="238" t="s">
        <v>90</v>
      </c>
      <c r="AY274" s="18" t="s">
        <v>156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8" t="s">
        <v>88</v>
      </c>
      <c r="BK274" s="239">
        <f>ROUND(I274*H274,2)</f>
        <v>0</v>
      </c>
      <c r="BL274" s="18" t="s">
        <v>88</v>
      </c>
      <c r="BM274" s="238" t="s">
        <v>638</v>
      </c>
    </row>
    <row r="275" s="13" customFormat="1">
      <c r="A275" s="13"/>
      <c r="B275" s="263"/>
      <c r="C275" s="264"/>
      <c r="D275" s="240" t="s">
        <v>443</v>
      </c>
      <c r="E275" s="265" t="s">
        <v>1</v>
      </c>
      <c r="F275" s="266" t="s">
        <v>635</v>
      </c>
      <c r="G275" s="264"/>
      <c r="H275" s="267">
        <v>1</v>
      </c>
      <c r="I275" s="268"/>
      <c r="J275" s="264"/>
      <c r="K275" s="264"/>
      <c r="L275" s="269"/>
      <c r="M275" s="270"/>
      <c r="N275" s="271"/>
      <c r="O275" s="271"/>
      <c r="P275" s="271"/>
      <c r="Q275" s="271"/>
      <c r="R275" s="271"/>
      <c r="S275" s="271"/>
      <c r="T275" s="27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73" t="s">
        <v>443</v>
      </c>
      <c r="AU275" s="273" t="s">
        <v>90</v>
      </c>
      <c r="AV275" s="13" t="s">
        <v>90</v>
      </c>
      <c r="AW275" s="13" t="s">
        <v>36</v>
      </c>
      <c r="AX275" s="13" t="s">
        <v>80</v>
      </c>
      <c r="AY275" s="273" t="s">
        <v>156</v>
      </c>
    </row>
    <row r="276" s="14" customFormat="1">
      <c r="A276" s="14"/>
      <c r="B276" s="274"/>
      <c r="C276" s="275"/>
      <c r="D276" s="240" t="s">
        <v>443</v>
      </c>
      <c r="E276" s="276" t="s">
        <v>1</v>
      </c>
      <c r="F276" s="277" t="s">
        <v>445</v>
      </c>
      <c r="G276" s="275"/>
      <c r="H276" s="278">
        <v>1</v>
      </c>
      <c r="I276" s="279"/>
      <c r="J276" s="275"/>
      <c r="K276" s="275"/>
      <c r="L276" s="280"/>
      <c r="M276" s="281"/>
      <c r="N276" s="282"/>
      <c r="O276" s="282"/>
      <c r="P276" s="282"/>
      <c r="Q276" s="282"/>
      <c r="R276" s="282"/>
      <c r="S276" s="282"/>
      <c r="T276" s="28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84" t="s">
        <v>443</v>
      </c>
      <c r="AU276" s="284" t="s">
        <v>90</v>
      </c>
      <c r="AV276" s="14" t="s">
        <v>172</v>
      </c>
      <c r="AW276" s="14" t="s">
        <v>36</v>
      </c>
      <c r="AX276" s="14" t="s">
        <v>88</v>
      </c>
      <c r="AY276" s="284" t="s">
        <v>156</v>
      </c>
    </row>
    <row r="277" s="2" customFormat="1" ht="16.5" customHeight="1">
      <c r="A277" s="39"/>
      <c r="B277" s="40"/>
      <c r="C277" s="253" t="s">
        <v>639</v>
      </c>
      <c r="D277" s="253" t="s">
        <v>439</v>
      </c>
      <c r="E277" s="254" t="s">
        <v>640</v>
      </c>
      <c r="F277" s="255" t="s">
        <v>513</v>
      </c>
      <c r="G277" s="256" t="s">
        <v>317</v>
      </c>
      <c r="H277" s="257">
        <v>1</v>
      </c>
      <c r="I277" s="258"/>
      <c r="J277" s="259">
        <f>ROUND(I277*H277,2)</f>
        <v>0</v>
      </c>
      <c r="K277" s="255" t="s">
        <v>1</v>
      </c>
      <c r="L277" s="260"/>
      <c r="M277" s="261" t="s">
        <v>1</v>
      </c>
      <c r="N277" s="262" t="s">
        <v>45</v>
      </c>
      <c r="O277" s="92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8" t="s">
        <v>90</v>
      </c>
      <c r="AT277" s="238" t="s">
        <v>439</v>
      </c>
      <c r="AU277" s="238" t="s">
        <v>90</v>
      </c>
      <c r="AY277" s="18" t="s">
        <v>156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8" t="s">
        <v>88</v>
      </c>
      <c r="BK277" s="239">
        <f>ROUND(I277*H277,2)</f>
        <v>0</v>
      </c>
      <c r="BL277" s="18" t="s">
        <v>88</v>
      </c>
      <c r="BM277" s="238" t="s">
        <v>641</v>
      </c>
    </row>
    <row r="278" s="13" customFormat="1">
      <c r="A278" s="13"/>
      <c r="B278" s="263"/>
      <c r="C278" s="264"/>
      <c r="D278" s="240" t="s">
        <v>443</v>
      </c>
      <c r="E278" s="265" t="s">
        <v>1</v>
      </c>
      <c r="F278" s="266" t="s">
        <v>635</v>
      </c>
      <c r="G278" s="264"/>
      <c r="H278" s="267">
        <v>1</v>
      </c>
      <c r="I278" s="268"/>
      <c r="J278" s="264"/>
      <c r="K278" s="264"/>
      <c r="L278" s="269"/>
      <c r="M278" s="270"/>
      <c r="N278" s="271"/>
      <c r="O278" s="271"/>
      <c r="P278" s="271"/>
      <c r="Q278" s="271"/>
      <c r="R278" s="271"/>
      <c r="S278" s="271"/>
      <c r="T278" s="27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3" t="s">
        <v>443</v>
      </c>
      <c r="AU278" s="273" t="s">
        <v>90</v>
      </c>
      <c r="AV278" s="13" t="s">
        <v>90</v>
      </c>
      <c r="AW278" s="13" t="s">
        <v>36</v>
      </c>
      <c r="AX278" s="13" t="s">
        <v>80</v>
      </c>
      <c r="AY278" s="273" t="s">
        <v>156</v>
      </c>
    </row>
    <row r="279" s="14" customFormat="1">
      <c r="A279" s="14"/>
      <c r="B279" s="274"/>
      <c r="C279" s="275"/>
      <c r="D279" s="240" t="s">
        <v>443</v>
      </c>
      <c r="E279" s="276" t="s">
        <v>1</v>
      </c>
      <c r="F279" s="277" t="s">
        <v>445</v>
      </c>
      <c r="G279" s="275"/>
      <c r="H279" s="278">
        <v>1</v>
      </c>
      <c r="I279" s="279"/>
      <c r="J279" s="275"/>
      <c r="K279" s="275"/>
      <c r="L279" s="280"/>
      <c r="M279" s="281"/>
      <c r="N279" s="282"/>
      <c r="O279" s="282"/>
      <c r="P279" s="282"/>
      <c r="Q279" s="282"/>
      <c r="R279" s="282"/>
      <c r="S279" s="282"/>
      <c r="T279" s="28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84" t="s">
        <v>443</v>
      </c>
      <c r="AU279" s="284" t="s">
        <v>90</v>
      </c>
      <c r="AV279" s="14" t="s">
        <v>172</v>
      </c>
      <c r="AW279" s="14" t="s">
        <v>36</v>
      </c>
      <c r="AX279" s="14" t="s">
        <v>88</v>
      </c>
      <c r="AY279" s="284" t="s">
        <v>156</v>
      </c>
    </row>
    <row r="280" s="2" customFormat="1" ht="33" customHeight="1">
      <c r="A280" s="39"/>
      <c r="B280" s="40"/>
      <c r="C280" s="253" t="s">
        <v>642</v>
      </c>
      <c r="D280" s="253" t="s">
        <v>439</v>
      </c>
      <c r="E280" s="254" t="s">
        <v>643</v>
      </c>
      <c r="F280" s="255" t="s">
        <v>516</v>
      </c>
      <c r="G280" s="256" t="s">
        <v>317</v>
      </c>
      <c r="H280" s="257">
        <v>1</v>
      </c>
      <c r="I280" s="258"/>
      <c r="J280" s="259">
        <f>ROUND(I280*H280,2)</f>
        <v>0</v>
      </c>
      <c r="K280" s="255" t="s">
        <v>1</v>
      </c>
      <c r="L280" s="260"/>
      <c r="M280" s="261" t="s">
        <v>1</v>
      </c>
      <c r="N280" s="262" t="s">
        <v>45</v>
      </c>
      <c r="O280" s="92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8" t="s">
        <v>90</v>
      </c>
      <c r="AT280" s="238" t="s">
        <v>439</v>
      </c>
      <c r="AU280" s="238" t="s">
        <v>90</v>
      </c>
      <c r="AY280" s="18" t="s">
        <v>156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8" t="s">
        <v>88</v>
      </c>
      <c r="BK280" s="239">
        <f>ROUND(I280*H280,2)</f>
        <v>0</v>
      </c>
      <c r="BL280" s="18" t="s">
        <v>88</v>
      </c>
      <c r="BM280" s="238" t="s">
        <v>644</v>
      </c>
    </row>
    <row r="281" s="13" customFormat="1">
      <c r="A281" s="13"/>
      <c r="B281" s="263"/>
      <c r="C281" s="264"/>
      <c r="D281" s="240" t="s">
        <v>443</v>
      </c>
      <c r="E281" s="265" t="s">
        <v>1</v>
      </c>
      <c r="F281" s="266" t="s">
        <v>635</v>
      </c>
      <c r="G281" s="264"/>
      <c r="H281" s="267">
        <v>1</v>
      </c>
      <c r="I281" s="268"/>
      <c r="J281" s="264"/>
      <c r="K281" s="264"/>
      <c r="L281" s="269"/>
      <c r="M281" s="270"/>
      <c r="N281" s="271"/>
      <c r="O281" s="271"/>
      <c r="P281" s="271"/>
      <c r="Q281" s="271"/>
      <c r="R281" s="271"/>
      <c r="S281" s="271"/>
      <c r="T281" s="27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73" t="s">
        <v>443</v>
      </c>
      <c r="AU281" s="273" t="s">
        <v>90</v>
      </c>
      <c r="AV281" s="13" t="s">
        <v>90</v>
      </c>
      <c r="AW281" s="13" t="s">
        <v>36</v>
      </c>
      <c r="AX281" s="13" t="s">
        <v>80</v>
      </c>
      <c r="AY281" s="273" t="s">
        <v>156</v>
      </c>
    </row>
    <row r="282" s="14" customFormat="1">
      <c r="A282" s="14"/>
      <c r="B282" s="274"/>
      <c r="C282" s="275"/>
      <c r="D282" s="240" t="s">
        <v>443</v>
      </c>
      <c r="E282" s="276" t="s">
        <v>1</v>
      </c>
      <c r="F282" s="277" t="s">
        <v>445</v>
      </c>
      <c r="G282" s="275"/>
      <c r="H282" s="278">
        <v>1</v>
      </c>
      <c r="I282" s="279"/>
      <c r="J282" s="275"/>
      <c r="K282" s="275"/>
      <c r="L282" s="280"/>
      <c r="M282" s="281"/>
      <c r="N282" s="282"/>
      <c r="O282" s="282"/>
      <c r="P282" s="282"/>
      <c r="Q282" s="282"/>
      <c r="R282" s="282"/>
      <c r="S282" s="282"/>
      <c r="T282" s="28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84" t="s">
        <v>443</v>
      </c>
      <c r="AU282" s="284" t="s">
        <v>90</v>
      </c>
      <c r="AV282" s="14" t="s">
        <v>172</v>
      </c>
      <c r="AW282" s="14" t="s">
        <v>36</v>
      </c>
      <c r="AX282" s="14" t="s">
        <v>88</v>
      </c>
      <c r="AY282" s="284" t="s">
        <v>156</v>
      </c>
    </row>
    <row r="283" s="2" customFormat="1" ht="16.5" customHeight="1">
      <c r="A283" s="39"/>
      <c r="B283" s="40"/>
      <c r="C283" s="253" t="s">
        <v>645</v>
      </c>
      <c r="D283" s="253" t="s">
        <v>439</v>
      </c>
      <c r="E283" s="254" t="s">
        <v>646</v>
      </c>
      <c r="F283" s="255" t="s">
        <v>647</v>
      </c>
      <c r="G283" s="256" t="s">
        <v>317</v>
      </c>
      <c r="H283" s="257">
        <v>2</v>
      </c>
      <c r="I283" s="258"/>
      <c r="J283" s="259">
        <f>ROUND(I283*H283,2)</f>
        <v>0</v>
      </c>
      <c r="K283" s="255" t="s">
        <v>1</v>
      </c>
      <c r="L283" s="260"/>
      <c r="M283" s="261" t="s">
        <v>1</v>
      </c>
      <c r="N283" s="262" t="s">
        <v>45</v>
      </c>
      <c r="O283" s="92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8" t="s">
        <v>90</v>
      </c>
      <c r="AT283" s="238" t="s">
        <v>439</v>
      </c>
      <c r="AU283" s="238" t="s">
        <v>90</v>
      </c>
      <c r="AY283" s="18" t="s">
        <v>156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8" t="s">
        <v>88</v>
      </c>
      <c r="BK283" s="239">
        <f>ROUND(I283*H283,2)</f>
        <v>0</v>
      </c>
      <c r="BL283" s="18" t="s">
        <v>88</v>
      </c>
      <c r="BM283" s="238" t="s">
        <v>648</v>
      </c>
    </row>
    <row r="284" s="13" customFormat="1">
      <c r="A284" s="13"/>
      <c r="B284" s="263"/>
      <c r="C284" s="264"/>
      <c r="D284" s="240" t="s">
        <v>443</v>
      </c>
      <c r="E284" s="265" t="s">
        <v>1</v>
      </c>
      <c r="F284" s="266" t="s">
        <v>649</v>
      </c>
      <c r="G284" s="264"/>
      <c r="H284" s="267">
        <v>2</v>
      </c>
      <c r="I284" s="268"/>
      <c r="J284" s="264"/>
      <c r="K284" s="264"/>
      <c r="L284" s="269"/>
      <c r="M284" s="270"/>
      <c r="N284" s="271"/>
      <c r="O284" s="271"/>
      <c r="P284" s="271"/>
      <c r="Q284" s="271"/>
      <c r="R284" s="271"/>
      <c r="S284" s="271"/>
      <c r="T284" s="27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73" t="s">
        <v>443</v>
      </c>
      <c r="AU284" s="273" t="s">
        <v>90</v>
      </c>
      <c r="AV284" s="13" t="s">
        <v>90</v>
      </c>
      <c r="AW284" s="13" t="s">
        <v>36</v>
      </c>
      <c r="AX284" s="13" t="s">
        <v>80</v>
      </c>
      <c r="AY284" s="273" t="s">
        <v>156</v>
      </c>
    </row>
    <row r="285" s="14" customFormat="1">
      <c r="A285" s="14"/>
      <c r="B285" s="274"/>
      <c r="C285" s="275"/>
      <c r="D285" s="240" t="s">
        <v>443</v>
      </c>
      <c r="E285" s="276" t="s">
        <v>1</v>
      </c>
      <c r="F285" s="277" t="s">
        <v>445</v>
      </c>
      <c r="G285" s="275"/>
      <c r="H285" s="278">
        <v>2</v>
      </c>
      <c r="I285" s="279"/>
      <c r="J285" s="275"/>
      <c r="K285" s="275"/>
      <c r="L285" s="280"/>
      <c r="M285" s="281"/>
      <c r="N285" s="282"/>
      <c r="O285" s="282"/>
      <c r="P285" s="282"/>
      <c r="Q285" s="282"/>
      <c r="R285" s="282"/>
      <c r="S285" s="282"/>
      <c r="T285" s="28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84" t="s">
        <v>443</v>
      </c>
      <c r="AU285" s="284" t="s">
        <v>90</v>
      </c>
      <c r="AV285" s="14" t="s">
        <v>172</v>
      </c>
      <c r="AW285" s="14" t="s">
        <v>36</v>
      </c>
      <c r="AX285" s="14" t="s">
        <v>88</v>
      </c>
      <c r="AY285" s="284" t="s">
        <v>156</v>
      </c>
    </row>
    <row r="286" s="2" customFormat="1" ht="16.5" customHeight="1">
      <c r="A286" s="39"/>
      <c r="B286" s="40"/>
      <c r="C286" s="253" t="s">
        <v>650</v>
      </c>
      <c r="D286" s="253" t="s">
        <v>439</v>
      </c>
      <c r="E286" s="254" t="s">
        <v>651</v>
      </c>
      <c r="F286" s="255" t="s">
        <v>652</v>
      </c>
      <c r="G286" s="256" t="s">
        <v>317</v>
      </c>
      <c r="H286" s="257">
        <v>2</v>
      </c>
      <c r="I286" s="258"/>
      <c r="J286" s="259">
        <f>ROUND(I286*H286,2)</f>
        <v>0</v>
      </c>
      <c r="K286" s="255" t="s">
        <v>1</v>
      </c>
      <c r="L286" s="260"/>
      <c r="M286" s="261" t="s">
        <v>1</v>
      </c>
      <c r="N286" s="262" t="s">
        <v>45</v>
      </c>
      <c r="O286" s="92"/>
      <c r="P286" s="236">
        <f>O286*H286</f>
        <v>0</v>
      </c>
      <c r="Q286" s="236">
        <v>0</v>
      </c>
      <c r="R286" s="236">
        <f>Q286*H286</f>
        <v>0</v>
      </c>
      <c r="S286" s="236">
        <v>0</v>
      </c>
      <c r="T286" s="237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8" t="s">
        <v>90</v>
      </c>
      <c r="AT286" s="238" t="s">
        <v>439</v>
      </c>
      <c r="AU286" s="238" t="s">
        <v>90</v>
      </c>
      <c r="AY286" s="18" t="s">
        <v>156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8" t="s">
        <v>88</v>
      </c>
      <c r="BK286" s="239">
        <f>ROUND(I286*H286,2)</f>
        <v>0</v>
      </c>
      <c r="BL286" s="18" t="s">
        <v>88</v>
      </c>
      <c r="BM286" s="238" t="s">
        <v>653</v>
      </c>
    </row>
    <row r="287" s="13" customFormat="1">
      <c r="A287" s="13"/>
      <c r="B287" s="263"/>
      <c r="C287" s="264"/>
      <c r="D287" s="240" t="s">
        <v>443</v>
      </c>
      <c r="E287" s="265" t="s">
        <v>1</v>
      </c>
      <c r="F287" s="266" t="s">
        <v>654</v>
      </c>
      <c r="G287" s="264"/>
      <c r="H287" s="267">
        <v>2</v>
      </c>
      <c r="I287" s="268"/>
      <c r="J287" s="264"/>
      <c r="K287" s="264"/>
      <c r="L287" s="269"/>
      <c r="M287" s="270"/>
      <c r="N287" s="271"/>
      <c r="O287" s="271"/>
      <c r="P287" s="271"/>
      <c r="Q287" s="271"/>
      <c r="R287" s="271"/>
      <c r="S287" s="271"/>
      <c r="T287" s="27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73" t="s">
        <v>443</v>
      </c>
      <c r="AU287" s="273" t="s">
        <v>90</v>
      </c>
      <c r="AV287" s="13" t="s">
        <v>90</v>
      </c>
      <c r="AW287" s="13" t="s">
        <v>36</v>
      </c>
      <c r="AX287" s="13" t="s">
        <v>80</v>
      </c>
      <c r="AY287" s="273" t="s">
        <v>156</v>
      </c>
    </row>
    <row r="288" s="14" customFormat="1">
      <c r="A288" s="14"/>
      <c r="B288" s="274"/>
      <c r="C288" s="275"/>
      <c r="D288" s="240" t="s">
        <v>443</v>
      </c>
      <c r="E288" s="276" t="s">
        <v>1</v>
      </c>
      <c r="F288" s="277" t="s">
        <v>445</v>
      </c>
      <c r="G288" s="275"/>
      <c r="H288" s="278">
        <v>2</v>
      </c>
      <c r="I288" s="279"/>
      <c r="J288" s="275"/>
      <c r="K288" s="275"/>
      <c r="L288" s="280"/>
      <c r="M288" s="281"/>
      <c r="N288" s="282"/>
      <c r="O288" s="282"/>
      <c r="P288" s="282"/>
      <c r="Q288" s="282"/>
      <c r="R288" s="282"/>
      <c r="S288" s="282"/>
      <c r="T288" s="28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84" t="s">
        <v>443</v>
      </c>
      <c r="AU288" s="284" t="s">
        <v>90</v>
      </c>
      <c r="AV288" s="14" t="s">
        <v>172</v>
      </c>
      <c r="AW288" s="14" t="s">
        <v>36</v>
      </c>
      <c r="AX288" s="14" t="s">
        <v>88</v>
      </c>
      <c r="AY288" s="284" t="s">
        <v>156</v>
      </c>
    </row>
    <row r="289" s="2" customFormat="1" ht="16.5" customHeight="1">
      <c r="A289" s="39"/>
      <c r="B289" s="40"/>
      <c r="C289" s="253" t="s">
        <v>655</v>
      </c>
      <c r="D289" s="253" t="s">
        <v>439</v>
      </c>
      <c r="E289" s="254" t="s">
        <v>656</v>
      </c>
      <c r="F289" s="255" t="s">
        <v>657</v>
      </c>
      <c r="G289" s="256" t="s">
        <v>317</v>
      </c>
      <c r="H289" s="257">
        <v>2</v>
      </c>
      <c r="I289" s="258"/>
      <c r="J289" s="259">
        <f>ROUND(I289*H289,2)</f>
        <v>0</v>
      </c>
      <c r="K289" s="255" t="s">
        <v>1</v>
      </c>
      <c r="L289" s="260"/>
      <c r="M289" s="261" t="s">
        <v>1</v>
      </c>
      <c r="N289" s="262" t="s">
        <v>45</v>
      </c>
      <c r="O289" s="92"/>
      <c r="P289" s="236">
        <f>O289*H289</f>
        <v>0</v>
      </c>
      <c r="Q289" s="236">
        <v>0</v>
      </c>
      <c r="R289" s="236">
        <f>Q289*H289</f>
        <v>0</v>
      </c>
      <c r="S289" s="236">
        <v>0</v>
      </c>
      <c r="T289" s="23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8" t="s">
        <v>90</v>
      </c>
      <c r="AT289" s="238" t="s">
        <v>439</v>
      </c>
      <c r="AU289" s="238" t="s">
        <v>90</v>
      </c>
      <c r="AY289" s="18" t="s">
        <v>156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8" t="s">
        <v>88</v>
      </c>
      <c r="BK289" s="239">
        <f>ROUND(I289*H289,2)</f>
        <v>0</v>
      </c>
      <c r="BL289" s="18" t="s">
        <v>88</v>
      </c>
      <c r="BM289" s="238" t="s">
        <v>658</v>
      </c>
    </row>
    <row r="290" s="13" customFormat="1">
      <c r="A290" s="13"/>
      <c r="B290" s="263"/>
      <c r="C290" s="264"/>
      <c r="D290" s="240" t="s">
        <v>443</v>
      </c>
      <c r="E290" s="265" t="s">
        <v>1</v>
      </c>
      <c r="F290" s="266" t="s">
        <v>659</v>
      </c>
      <c r="G290" s="264"/>
      <c r="H290" s="267">
        <v>2</v>
      </c>
      <c r="I290" s="268"/>
      <c r="J290" s="264"/>
      <c r="K290" s="264"/>
      <c r="L290" s="269"/>
      <c r="M290" s="270"/>
      <c r="N290" s="271"/>
      <c r="O290" s="271"/>
      <c r="P290" s="271"/>
      <c r="Q290" s="271"/>
      <c r="R290" s="271"/>
      <c r="S290" s="271"/>
      <c r="T290" s="27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73" t="s">
        <v>443</v>
      </c>
      <c r="AU290" s="273" t="s">
        <v>90</v>
      </c>
      <c r="AV290" s="13" t="s">
        <v>90</v>
      </c>
      <c r="AW290" s="13" t="s">
        <v>36</v>
      </c>
      <c r="AX290" s="13" t="s">
        <v>80</v>
      </c>
      <c r="AY290" s="273" t="s">
        <v>156</v>
      </c>
    </row>
    <row r="291" s="14" customFormat="1">
      <c r="A291" s="14"/>
      <c r="B291" s="274"/>
      <c r="C291" s="275"/>
      <c r="D291" s="240" t="s">
        <v>443</v>
      </c>
      <c r="E291" s="276" t="s">
        <v>1</v>
      </c>
      <c r="F291" s="277" t="s">
        <v>445</v>
      </c>
      <c r="G291" s="275"/>
      <c r="H291" s="278">
        <v>2</v>
      </c>
      <c r="I291" s="279"/>
      <c r="J291" s="275"/>
      <c r="K291" s="275"/>
      <c r="L291" s="280"/>
      <c r="M291" s="281"/>
      <c r="N291" s="282"/>
      <c r="O291" s="282"/>
      <c r="P291" s="282"/>
      <c r="Q291" s="282"/>
      <c r="R291" s="282"/>
      <c r="S291" s="282"/>
      <c r="T291" s="28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84" t="s">
        <v>443</v>
      </c>
      <c r="AU291" s="284" t="s">
        <v>90</v>
      </c>
      <c r="AV291" s="14" t="s">
        <v>172</v>
      </c>
      <c r="AW291" s="14" t="s">
        <v>36</v>
      </c>
      <c r="AX291" s="14" t="s">
        <v>88</v>
      </c>
      <c r="AY291" s="284" t="s">
        <v>156</v>
      </c>
    </row>
    <row r="292" s="2" customFormat="1" ht="16.5" customHeight="1">
      <c r="A292" s="39"/>
      <c r="B292" s="40"/>
      <c r="C292" s="253" t="s">
        <v>660</v>
      </c>
      <c r="D292" s="253" t="s">
        <v>439</v>
      </c>
      <c r="E292" s="254" t="s">
        <v>661</v>
      </c>
      <c r="F292" s="255" t="s">
        <v>662</v>
      </c>
      <c r="G292" s="256" t="s">
        <v>317</v>
      </c>
      <c r="H292" s="257">
        <v>2</v>
      </c>
      <c r="I292" s="258"/>
      <c r="J292" s="259">
        <f>ROUND(I292*H292,2)</f>
        <v>0</v>
      </c>
      <c r="K292" s="255" t="s">
        <v>1</v>
      </c>
      <c r="L292" s="260"/>
      <c r="M292" s="261" t="s">
        <v>1</v>
      </c>
      <c r="N292" s="262" t="s">
        <v>45</v>
      </c>
      <c r="O292" s="92"/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8" t="s">
        <v>90</v>
      </c>
      <c r="AT292" s="238" t="s">
        <v>439</v>
      </c>
      <c r="AU292" s="238" t="s">
        <v>90</v>
      </c>
      <c r="AY292" s="18" t="s">
        <v>156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8" t="s">
        <v>88</v>
      </c>
      <c r="BK292" s="239">
        <f>ROUND(I292*H292,2)</f>
        <v>0</v>
      </c>
      <c r="BL292" s="18" t="s">
        <v>88</v>
      </c>
      <c r="BM292" s="238" t="s">
        <v>663</v>
      </c>
    </row>
    <row r="293" s="13" customFormat="1">
      <c r="A293" s="13"/>
      <c r="B293" s="263"/>
      <c r="C293" s="264"/>
      <c r="D293" s="240" t="s">
        <v>443</v>
      </c>
      <c r="E293" s="265" t="s">
        <v>1</v>
      </c>
      <c r="F293" s="266" t="s">
        <v>664</v>
      </c>
      <c r="G293" s="264"/>
      <c r="H293" s="267">
        <v>2</v>
      </c>
      <c r="I293" s="268"/>
      <c r="J293" s="264"/>
      <c r="K293" s="264"/>
      <c r="L293" s="269"/>
      <c r="M293" s="270"/>
      <c r="N293" s="271"/>
      <c r="O293" s="271"/>
      <c r="P293" s="271"/>
      <c r="Q293" s="271"/>
      <c r="R293" s="271"/>
      <c r="S293" s="271"/>
      <c r="T293" s="27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73" t="s">
        <v>443</v>
      </c>
      <c r="AU293" s="273" t="s">
        <v>90</v>
      </c>
      <c r="AV293" s="13" t="s">
        <v>90</v>
      </c>
      <c r="AW293" s="13" t="s">
        <v>36</v>
      </c>
      <c r="AX293" s="13" t="s">
        <v>80</v>
      </c>
      <c r="AY293" s="273" t="s">
        <v>156</v>
      </c>
    </row>
    <row r="294" s="14" customFormat="1">
      <c r="A294" s="14"/>
      <c r="B294" s="274"/>
      <c r="C294" s="275"/>
      <c r="D294" s="240" t="s">
        <v>443</v>
      </c>
      <c r="E294" s="276" t="s">
        <v>1</v>
      </c>
      <c r="F294" s="277" t="s">
        <v>445</v>
      </c>
      <c r="G294" s="275"/>
      <c r="H294" s="278">
        <v>2</v>
      </c>
      <c r="I294" s="279"/>
      <c r="J294" s="275"/>
      <c r="K294" s="275"/>
      <c r="L294" s="280"/>
      <c r="M294" s="281"/>
      <c r="N294" s="282"/>
      <c r="O294" s="282"/>
      <c r="P294" s="282"/>
      <c r="Q294" s="282"/>
      <c r="R294" s="282"/>
      <c r="S294" s="282"/>
      <c r="T294" s="28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84" t="s">
        <v>443</v>
      </c>
      <c r="AU294" s="284" t="s">
        <v>90</v>
      </c>
      <c r="AV294" s="14" t="s">
        <v>172</v>
      </c>
      <c r="AW294" s="14" t="s">
        <v>36</v>
      </c>
      <c r="AX294" s="14" t="s">
        <v>88</v>
      </c>
      <c r="AY294" s="284" t="s">
        <v>156</v>
      </c>
    </row>
    <row r="295" s="2" customFormat="1" ht="16.5" customHeight="1">
      <c r="A295" s="39"/>
      <c r="B295" s="40"/>
      <c r="C295" s="253" t="s">
        <v>665</v>
      </c>
      <c r="D295" s="253" t="s">
        <v>439</v>
      </c>
      <c r="E295" s="254" t="s">
        <v>666</v>
      </c>
      <c r="F295" s="255" t="s">
        <v>667</v>
      </c>
      <c r="G295" s="256" t="s">
        <v>317</v>
      </c>
      <c r="H295" s="257">
        <v>3</v>
      </c>
      <c r="I295" s="258"/>
      <c r="J295" s="259">
        <f>ROUND(I295*H295,2)</f>
        <v>0</v>
      </c>
      <c r="K295" s="255" t="s">
        <v>1</v>
      </c>
      <c r="L295" s="260"/>
      <c r="M295" s="261" t="s">
        <v>1</v>
      </c>
      <c r="N295" s="262" t="s">
        <v>45</v>
      </c>
      <c r="O295" s="92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8" t="s">
        <v>90</v>
      </c>
      <c r="AT295" s="238" t="s">
        <v>439</v>
      </c>
      <c r="AU295" s="238" t="s">
        <v>90</v>
      </c>
      <c r="AY295" s="18" t="s">
        <v>156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8" t="s">
        <v>88</v>
      </c>
      <c r="BK295" s="239">
        <f>ROUND(I295*H295,2)</f>
        <v>0</v>
      </c>
      <c r="BL295" s="18" t="s">
        <v>88</v>
      </c>
      <c r="BM295" s="238" t="s">
        <v>668</v>
      </c>
    </row>
    <row r="296" s="13" customFormat="1">
      <c r="A296" s="13"/>
      <c r="B296" s="263"/>
      <c r="C296" s="264"/>
      <c r="D296" s="240" t="s">
        <v>443</v>
      </c>
      <c r="E296" s="265" t="s">
        <v>1</v>
      </c>
      <c r="F296" s="266" t="s">
        <v>669</v>
      </c>
      <c r="G296" s="264"/>
      <c r="H296" s="267">
        <v>3</v>
      </c>
      <c r="I296" s="268"/>
      <c r="J296" s="264"/>
      <c r="K296" s="264"/>
      <c r="L296" s="269"/>
      <c r="M296" s="270"/>
      <c r="N296" s="271"/>
      <c r="O296" s="271"/>
      <c r="P296" s="271"/>
      <c r="Q296" s="271"/>
      <c r="R296" s="271"/>
      <c r="S296" s="271"/>
      <c r="T296" s="27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73" t="s">
        <v>443</v>
      </c>
      <c r="AU296" s="273" t="s">
        <v>90</v>
      </c>
      <c r="AV296" s="13" t="s">
        <v>90</v>
      </c>
      <c r="AW296" s="13" t="s">
        <v>36</v>
      </c>
      <c r="AX296" s="13" t="s">
        <v>80</v>
      </c>
      <c r="AY296" s="273" t="s">
        <v>156</v>
      </c>
    </row>
    <row r="297" s="14" customFormat="1">
      <c r="A297" s="14"/>
      <c r="B297" s="274"/>
      <c r="C297" s="275"/>
      <c r="D297" s="240" t="s">
        <v>443</v>
      </c>
      <c r="E297" s="276" t="s">
        <v>1</v>
      </c>
      <c r="F297" s="277" t="s">
        <v>445</v>
      </c>
      <c r="G297" s="275"/>
      <c r="H297" s="278">
        <v>3</v>
      </c>
      <c r="I297" s="279"/>
      <c r="J297" s="275"/>
      <c r="K297" s="275"/>
      <c r="L297" s="280"/>
      <c r="M297" s="281"/>
      <c r="N297" s="282"/>
      <c r="O297" s="282"/>
      <c r="P297" s="282"/>
      <c r="Q297" s="282"/>
      <c r="R297" s="282"/>
      <c r="S297" s="282"/>
      <c r="T297" s="28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84" t="s">
        <v>443</v>
      </c>
      <c r="AU297" s="284" t="s">
        <v>90</v>
      </c>
      <c r="AV297" s="14" t="s">
        <v>172</v>
      </c>
      <c r="AW297" s="14" t="s">
        <v>36</v>
      </c>
      <c r="AX297" s="14" t="s">
        <v>88</v>
      </c>
      <c r="AY297" s="284" t="s">
        <v>156</v>
      </c>
    </row>
    <row r="298" s="2" customFormat="1" ht="16.5" customHeight="1">
      <c r="A298" s="39"/>
      <c r="B298" s="40"/>
      <c r="C298" s="253" t="s">
        <v>670</v>
      </c>
      <c r="D298" s="253" t="s">
        <v>439</v>
      </c>
      <c r="E298" s="254" t="s">
        <v>671</v>
      </c>
      <c r="F298" s="255" t="s">
        <v>527</v>
      </c>
      <c r="G298" s="256" t="s">
        <v>317</v>
      </c>
      <c r="H298" s="257">
        <v>2</v>
      </c>
      <c r="I298" s="258"/>
      <c r="J298" s="259">
        <f>ROUND(I298*H298,2)</f>
        <v>0</v>
      </c>
      <c r="K298" s="255" t="s">
        <v>1</v>
      </c>
      <c r="L298" s="260"/>
      <c r="M298" s="261" t="s">
        <v>1</v>
      </c>
      <c r="N298" s="262" t="s">
        <v>45</v>
      </c>
      <c r="O298" s="92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8" t="s">
        <v>90</v>
      </c>
      <c r="AT298" s="238" t="s">
        <v>439</v>
      </c>
      <c r="AU298" s="238" t="s">
        <v>90</v>
      </c>
      <c r="AY298" s="18" t="s">
        <v>156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8" t="s">
        <v>88</v>
      </c>
      <c r="BK298" s="239">
        <f>ROUND(I298*H298,2)</f>
        <v>0</v>
      </c>
      <c r="BL298" s="18" t="s">
        <v>88</v>
      </c>
      <c r="BM298" s="238" t="s">
        <v>672</v>
      </c>
    </row>
    <row r="299" s="13" customFormat="1">
      <c r="A299" s="13"/>
      <c r="B299" s="263"/>
      <c r="C299" s="264"/>
      <c r="D299" s="240" t="s">
        <v>443</v>
      </c>
      <c r="E299" s="265" t="s">
        <v>1</v>
      </c>
      <c r="F299" s="266" t="s">
        <v>673</v>
      </c>
      <c r="G299" s="264"/>
      <c r="H299" s="267">
        <v>2</v>
      </c>
      <c r="I299" s="268"/>
      <c r="J299" s="264"/>
      <c r="K299" s="264"/>
      <c r="L299" s="269"/>
      <c r="M299" s="270"/>
      <c r="N299" s="271"/>
      <c r="O299" s="271"/>
      <c r="P299" s="271"/>
      <c r="Q299" s="271"/>
      <c r="R299" s="271"/>
      <c r="S299" s="271"/>
      <c r="T299" s="27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3" t="s">
        <v>443</v>
      </c>
      <c r="AU299" s="273" t="s">
        <v>90</v>
      </c>
      <c r="AV299" s="13" t="s">
        <v>90</v>
      </c>
      <c r="AW299" s="13" t="s">
        <v>36</v>
      </c>
      <c r="AX299" s="13" t="s">
        <v>80</v>
      </c>
      <c r="AY299" s="273" t="s">
        <v>156</v>
      </c>
    </row>
    <row r="300" s="14" customFormat="1">
      <c r="A300" s="14"/>
      <c r="B300" s="274"/>
      <c r="C300" s="275"/>
      <c r="D300" s="240" t="s">
        <v>443</v>
      </c>
      <c r="E300" s="276" t="s">
        <v>1</v>
      </c>
      <c r="F300" s="277" t="s">
        <v>445</v>
      </c>
      <c r="G300" s="275"/>
      <c r="H300" s="278">
        <v>2</v>
      </c>
      <c r="I300" s="279"/>
      <c r="J300" s="275"/>
      <c r="K300" s="275"/>
      <c r="L300" s="280"/>
      <c r="M300" s="281"/>
      <c r="N300" s="282"/>
      <c r="O300" s="282"/>
      <c r="P300" s="282"/>
      <c r="Q300" s="282"/>
      <c r="R300" s="282"/>
      <c r="S300" s="282"/>
      <c r="T300" s="28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84" t="s">
        <v>443</v>
      </c>
      <c r="AU300" s="284" t="s">
        <v>90</v>
      </c>
      <c r="AV300" s="14" t="s">
        <v>172</v>
      </c>
      <c r="AW300" s="14" t="s">
        <v>36</v>
      </c>
      <c r="AX300" s="14" t="s">
        <v>88</v>
      </c>
      <c r="AY300" s="284" t="s">
        <v>156</v>
      </c>
    </row>
    <row r="301" s="2" customFormat="1" ht="16.5" customHeight="1">
      <c r="A301" s="39"/>
      <c r="B301" s="40"/>
      <c r="C301" s="253" t="s">
        <v>674</v>
      </c>
      <c r="D301" s="253" t="s">
        <v>439</v>
      </c>
      <c r="E301" s="254" t="s">
        <v>675</v>
      </c>
      <c r="F301" s="255" t="s">
        <v>676</v>
      </c>
      <c r="G301" s="256" t="s">
        <v>317</v>
      </c>
      <c r="H301" s="257">
        <v>1</v>
      </c>
      <c r="I301" s="258"/>
      <c r="J301" s="259">
        <f>ROUND(I301*H301,2)</f>
        <v>0</v>
      </c>
      <c r="K301" s="255" t="s">
        <v>1</v>
      </c>
      <c r="L301" s="260"/>
      <c r="M301" s="261" t="s">
        <v>1</v>
      </c>
      <c r="N301" s="262" t="s">
        <v>45</v>
      </c>
      <c r="O301" s="92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8" t="s">
        <v>90</v>
      </c>
      <c r="AT301" s="238" t="s">
        <v>439</v>
      </c>
      <c r="AU301" s="238" t="s">
        <v>90</v>
      </c>
      <c r="AY301" s="18" t="s">
        <v>156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8" t="s">
        <v>88</v>
      </c>
      <c r="BK301" s="239">
        <f>ROUND(I301*H301,2)</f>
        <v>0</v>
      </c>
      <c r="BL301" s="18" t="s">
        <v>88</v>
      </c>
      <c r="BM301" s="238" t="s">
        <v>677</v>
      </c>
    </row>
    <row r="302" s="13" customFormat="1">
      <c r="A302" s="13"/>
      <c r="B302" s="263"/>
      <c r="C302" s="264"/>
      <c r="D302" s="240" t="s">
        <v>443</v>
      </c>
      <c r="E302" s="265" t="s">
        <v>1</v>
      </c>
      <c r="F302" s="266" t="s">
        <v>678</v>
      </c>
      <c r="G302" s="264"/>
      <c r="H302" s="267">
        <v>1</v>
      </c>
      <c r="I302" s="268"/>
      <c r="J302" s="264"/>
      <c r="K302" s="264"/>
      <c r="L302" s="269"/>
      <c r="M302" s="270"/>
      <c r="N302" s="271"/>
      <c r="O302" s="271"/>
      <c r="P302" s="271"/>
      <c r="Q302" s="271"/>
      <c r="R302" s="271"/>
      <c r="S302" s="271"/>
      <c r="T302" s="27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73" t="s">
        <v>443</v>
      </c>
      <c r="AU302" s="273" t="s">
        <v>90</v>
      </c>
      <c r="AV302" s="13" t="s">
        <v>90</v>
      </c>
      <c r="AW302" s="13" t="s">
        <v>36</v>
      </c>
      <c r="AX302" s="13" t="s">
        <v>80</v>
      </c>
      <c r="AY302" s="273" t="s">
        <v>156</v>
      </c>
    </row>
    <row r="303" s="14" customFormat="1">
      <c r="A303" s="14"/>
      <c r="B303" s="274"/>
      <c r="C303" s="275"/>
      <c r="D303" s="240" t="s">
        <v>443</v>
      </c>
      <c r="E303" s="276" t="s">
        <v>1</v>
      </c>
      <c r="F303" s="277" t="s">
        <v>445</v>
      </c>
      <c r="G303" s="275"/>
      <c r="H303" s="278">
        <v>1</v>
      </c>
      <c r="I303" s="279"/>
      <c r="J303" s="275"/>
      <c r="K303" s="275"/>
      <c r="L303" s="280"/>
      <c r="M303" s="281"/>
      <c r="N303" s="282"/>
      <c r="O303" s="282"/>
      <c r="P303" s="282"/>
      <c r="Q303" s="282"/>
      <c r="R303" s="282"/>
      <c r="S303" s="282"/>
      <c r="T303" s="28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84" t="s">
        <v>443</v>
      </c>
      <c r="AU303" s="284" t="s">
        <v>90</v>
      </c>
      <c r="AV303" s="14" t="s">
        <v>172</v>
      </c>
      <c r="AW303" s="14" t="s">
        <v>36</v>
      </c>
      <c r="AX303" s="14" t="s">
        <v>88</v>
      </c>
      <c r="AY303" s="284" t="s">
        <v>156</v>
      </c>
    </row>
    <row r="304" s="2" customFormat="1" ht="16.5" customHeight="1">
      <c r="A304" s="39"/>
      <c r="B304" s="40"/>
      <c r="C304" s="253" t="s">
        <v>679</v>
      </c>
      <c r="D304" s="253" t="s">
        <v>439</v>
      </c>
      <c r="E304" s="254" t="s">
        <v>680</v>
      </c>
      <c r="F304" s="255" t="s">
        <v>681</v>
      </c>
      <c r="G304" s="256" t="s">
        <v>317</v>
      </c>
      <c r="H304" s="257">
        <v>2</v>
      </c>
      <c r="I304" s="258"/>
      <c r="J304" s="259">
        <f>ROUND(I304*H304,2)</f>
        <v>0</v>
      </c>
      <c r="K304" s="255" t="s">
        <v>1</v>
      </c>
      <c r="L304" s="260"/>
      <c r="M304" s="261" t="s">
        <v>1</v>
      </c>
      <c r="N304" s="262" t="s">
        <v>45</v>
      </c>
      <c r="O304" s="92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8" t="s">
        <v>90</v>
      </c>
      <c r="AT304" s="238" t="s">
        <v>439</v>
      </c>
      <c r="AU304" s="238" t="s">
        <v>90</v>
      </c>
      <c r="AY304" s="18" t="s">
        <v>156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8" t="s">
        <v>88</v>
      </c>
      <c r="BK304" s="239">
        <f>ROUND(I304*H304,2)</f>
        <v>0</v>
      </c>
      <c r="BL304" s="18" t="s">
        <v>88</v>
      </c>
      <c r="BM304" s="238" t="s">
        <v>682</v>
      </c>
    </row>
    <row r="305" s="13" customFormat="1">
      <c r="A305" s="13"/>
      <c r="B305" s="263"/>
      <c r="C305" s="264"/>
      <c r="D305" s="240" t="s">
        <v>443</v>
      </c>
      <c r="E305" s="265" t="s">
        <v>1</v>
      </c>
      <c r="F305" s="266" t="s">
        <v>683</v>
      </c>
      <c r="G305" s="264"/>
      <c r="H305" s="267">
        <v>2</v>
      </c>
      <c r="I305" s="268"/>
      <c r="J305" s="264"/>
      <c r="K305" s="264"/>
      <c r="L305" s="269"/>
      <c r="M305" s="270"/>
      <c r="N305" s="271"/>
      <c r="O305" s="271"/>
      <c r="P305" s="271"/>
      <c r="Q305" s="271"/>
      <c r="R305" s="271"/>
      <c r="S305" s="271"/>
      <c r="T305" s="27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73" t="s">
        <v>443</v>
      </c>
      <c r="AU305" s="273" t="s">
        <v>90</v>
      </c>
      <c r="AV305" s="13" t="s">
        <v>90</v>
      </c>
      <c r="AW305" s="13" t="s">
        <v>36</v>
      </c>
      <c r="AX305" s="13" t="s">
        <v>80</v>
      </c>
      <c r="AY305" s="273" t="s">
        <v>156</v>
      </c>
    </row>
    <row r="306" s="14" customFormat="1">
      <c r="A306" s="14"/>
      <c r="B306" s="274"/>
      <c r="C306" s="275"/>
      <c r="D306" s="240" t="s">
        <v>443</v>
      </c>
      <c r="E306" s="276" t="s">
        <v>1</v>
      </c>
      <c r="F306" s="277" t="s">
        <v>445</v>
      </c>
      <c r="G306" s="275"/>
      <c r="H306" s="278">
        <v>2</v>
      </c>
      <c r="I306" s="279"/>
      <c r="J306" s="275"/>
      <c r="K306" s="275"/>
      <c r="L306" s="280"/>
      <c r="M306" s="281"/>
      <c r="N306" s="282"/>
      <c r="O306" s="282"/>
      <c r="P306" s="282"/>
      <c r="Q306" s="282"/>
      <c r="R306" s="282"/>
      <c r="S306" s="282"/>
      <c r="T306" s="28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84" t="s">
        <v>443</v>
      </c>
      <c r="AU306" s="284" t="s">
        <v>90</v>
      </c>
      <c r="AV306" s="14" t="s">
        <v>172</v>
      </c>
      <c r="AW306" s="14" t="s">
        <v>36</v>
      </c>
      <c r="AX306" s="14" t="s">
        <v>88</v>
      </c>
      <c r="AY306" s="284" t="s">
        <v>156</v>
      </c>
    </row>
    <row r="307" s="2" customFormat="1" ht="16.5" customHeight="1">
      <c r="A307" s="39"/>
      <c r="B307" s="40"/>
      <c r="C307" s="253" t="s">
        <v>684</v>
      </c>
      <c r="D307" s="253" t="s">
        <v>439</v>
      </c>
      <c r="E307" s="254" t="s">
        <v>685</v>
      </c>
      <c r="F307" s="255" t="s">
        <v>686</v>
      </c>
      <c r="G307" s="256" t="s">
        <v>317</v>
      </c>
      <c r="H307" s="257">
        <v>2</v>
      </c>
      <c r="I307" s="258"/>
      <c r="J307" s="259">
        <f>ROUND(I307*H307,2)</f>
        <v>0</v>
      </c>
      <c r="K307" s="255" t="s">
        <v>1</v>
      </c>
      <c r="L307" s="260"/>
      <c r="M307" s="261" t="s">
        <v>1</v>
      </c>
      <c r="N307" s="262" t="s">
        <v>45</v>
      </c>
      <c r="O307" s="92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8" t="s">
        <v>90</v>
      </c>
      <c r="AT307" s="238" t="s">
        <v>439</v>
      </c>
      <c r="AU307" s="238" t="s">
        <v>90</v>
      </c>
      <c r="AY307" s="18" t="s">
        <v>156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8" t="s">
        <v>88</v>
      </c>
      <c r="BK307" s="239">
        <f>ROUND(I307*H307,2)</f>
        <v>0</v>
      </c>
      <c r="BL307" s="18" t="s">
        <v>88</v>
      </c>
      <c r="BM307" s="238" t="s">
        <v>687</v>
      </c>
    </row>
    <row r="308" s="13" customFormat="1">
      <c r="A308" s="13"/>
      <c r="B308" s="263"/>
      <c r="C308" s="264"/>
      <c r="D308" s="240" t="s">
        <v>443</v>
      </c>
      <c r="E308" s="265" t="s">
        <v>1</v>
      </c>
      <c r="F308" s="266" t="s">
        <v>688</v>
      </c>
      <c r="G308" s="264"/>
      <c r="H308" s="267">
        <v>2</v>
      </c>
      <c r="I308" s="268"/>
      <c r="J308" s="264"/>
      <c r="K308" s="264"/>
      <c r="L308" s="269"/>
      <c r="M308" s="270"/>
      <c r="N308" s="271"/>
      <c r="O308" s="271"/>
      <c r="P308" s="271"/>
      <c r="Q308" s="271"/>
      <c r="R308" s="271"/>
      <c r="S308" s="271"/>
      <c r="T308" s="27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73" t="s">
        <v>443</v>
      </c>
      <c r="AU308" s="273" t="s">
        <v>90</v>
      </c>
      <c r="AV308" s="13" t="s">
        <v>90</v>
      </c>
      <c r="AW308" s="13" t="s">
        <v>36</v>
      </c>
      <c r="AX308" s="13" t="s">
        <v>80</v>
      </c>
      <c r="AY308" s="273" t="s">
        <v>156</v>
      </c>
    </row>
    <row r="309" s="14" customFormat="1">
      <c r="A309" s="14"/>
      <c r="B309" s="274"/>
      <c r="C309" s="275"/>
      <c r="D309" s="240" t="s">
        <v>443</v>
      </c>
      <c r="E309" s="276" t="s">
        <v>1</v>
      </c>
      <c r="F309" s="277" t="s">
        <v>445</v>
      </c>
      <c r="G309" s="275"/>
      <c r="H309" s="278">
        <v>2</v>
      </c>
      <c r="I309" s="279"/>
      <c r="J309" s="275"/>
      <c r="K309" s="275"/>
      <c r="L309" s="280"/>
      <c r="M309" s="281"/>
      <c r="N309" s="282"/>
      <c r="O309" s="282"/>
      <c r="P309" s="282"/>
      <c r="Q309" s="282"/>
      <c r="R309" s="282"/>
      <c r="S309" s="282"/>
      <c r="T309" s="28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84" t="s">
        <v>443</v>
      </c>
      <c r="AU309" s="284" t="s">
        <v>90</v>
      </c>
      <c r="AV309" s="14" t="s">
        <v>172</v>
      </c>
      <c r="AW309" s="14" t="s">
        <v>36</v>
      </c>
      <c r="AX309" s="14" t="s">
        <v>88</v>
      </c>
      <c r="AY309" s="284" t="s">
        <v>156</v>
      </c>
    </row>
    <row r="310" s="2" customFormat="1" ht="16.5" customHeight="1">
      <c r="A310" s="39"/>
      <c r="B310" s="40"/>
      <c r="C310" s="253" t="s">
        <v>689</v>
      </c>
      <c r="D310" s="253" t="s">
        <v>439</v>
      </c>
      <c r="E310" s="254" t="s">
        <v>690</v>
      </c>
      <c r="F310" s="255" t="s">
        <v>691</v>
      </c>
      <c r="G310" s="256" t="s">
        <v>317</v>
      </c>
      <c r="H310" s="257">
        <v>1</v>
      </c>
      <c r="I310" s="258"/>
      <c r="J310" s="259">
        <f>ROUND(I310*H310,2)</f>
        <v>0</v>
      </c>
      <c r="K310" s="255" t="s">
        <v>1</v>
      </c>
      <c r="L310" s="260"/>
      <c r="M310" s="261" t="s">
        <v>1</v>
      </c>
      <c r="N310" s="262" t="s">
        <v>45</v>
      </c>
      <c r="O310" s="92"/>
      <c r="P310" s="236">
        <f>O310*H310</f>
        <v>0</v>
      </c>
      <c r="Q310" s="236">
        <v>0</v>
      </c>
      <c r="R310" s="236">
        <f>Q310*H310</f>
        <v>0</v>
      </c>
      <c r="S310" s="236">
        <v>0</v>
      </c>
      <c r="T310" s="23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8" t="s">
        <v>90</v>
      </c>
      <c r="AT310" s="238" t="s">
        <v>439</v>
      </c>
      <c r="AU310" s="238" t="s">
        <v>90</v>
      </c>
      <c r="AY310" s="18" t="s">
        <v>156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8" t="s">
        <v>88</v>
      </c>
      <c r="BK310" s="239">
        <f>ROUND(I310*H310,2)</f>
        <v>0</v>
      </c>
      <c r="BL310" s="18" t="s">
        <v>88</v>
      </c>
      <c r="BM310" s="238" t="s">
        <v>692</v>
      </c>
    </row>
    <row r="311" s="13" customFormat="1">
      <c r="A311" s="13"/>
      <c r="B311" s="263"/>
      <c r="C311" s="264"/>
      <c r="D311" s="240" t="s">
        <v>443</v>
      </c>
      <c r="E311" s="265" t="s">
        <v>1</v>
      </c>
      <c r="F311" s="266" t="s">
        <v>542</v>
      </c>
      <c r="G311" s="264"/>
      <c r="H311" s="267">
        <v>1</v>
      </c>
      <c r="I311" s="268"/>
      <c r="J311" s="264"/>
      <c r="K311" s="264"/>
      <c r="L311" s="269"/>
      <c r="M311" s="270"/>
      <c r="N311" s="271"/>
      <c r="O311" s="271"/>
      <c r="P311" s="271"/>
      <c r="Q311" s="271"/>
      <c r="R311" s="271"/>
      <c r="S311" s="271"/>
      <c r="T311" s="27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73" t="s">
        <v>443</v>
      </c>
      <c r="AU311" s="273" t="s">
        <v>90</v>
      </c>
      <c r="AV311" s="13" t="s">
        <v>90</v>
      </c>
      <c r="AW311" s="13" t="s">
        <v>36</v>
      </c>
      <c r="AX311" s="13" t="s">
        <v>80</v>
      </c>
      <c r="AY311" s="273" t="s">
        <v>156</v>
      </c>
    </row>
    <row r="312" s="14" customFormat="1">
      <c r="A312" s="14"/>
      <c r="B312" s="274"/>
      <c r="C312" s="275"/>
      <c r="D312" s="240" t="s">
        <v>443</v>
      </c>
      <c r="E312" s="276" t="s">
        <v>1</v>
      </c>
      <c r="F312" s="277" t="s">
        <v>445</v>
      </c>
      <c r="G312" s="275"/>
      <c r="H312" s="278">
        <v>1</v>
      </c>
      <c r="I312" s="279"/>
      <c r="J312" s="275"/>
      <c r="K312" s="275"/>
      <c r="L312" s="280"/>
      <c r="M312" s="281"/>
      <c r="N312" s="282"/>
      <c r="O312" s="282"/>
      <c r="P312" s="282"/>
      <c r="Q312" s="282"/>
      <c r="R312" s="282"/>
      <c r="S312" s="282"/>
      <c r="T312" s="28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84" t="s">
        <v>443</v>
      </c>
      <c r="AU312" s="284" t="s">
        <v>90</v>
      </c>
      <c r="AV312" s="14" t="s">
        <v>172</v>
      </c>
      <c r="AW312" s="14" t="s">
        <v>36</v>
      </c>
      <c r="AX312" s="14" t="s">
        <v>88</v>
      </c>
      <c r="AY312" s="284" t="s">
        <v>156</v>
      </c>
    </row>
    <row r="313" s="2" customFormat="1" ht="16.5" customHeight="1">
      <c r="A313" s="39"/>
      <c r="B313" s="40"/>
      <c r="C313" s="253" t="s">
        <v>693</v>
      </c>
      <c r="D313" s="253" t="s">
        <v>439</v>
      </c>
      <c r="E313" s="254" t="s">
        <v>694</v>
      </c>
      <c r="F313" s="255" t="s">
        <v>695</v>
      </c>
      <c r="G313" s="256" t="s">
        <v>317</v>
      </c>
      <c r="H313" s="257">
        <v>1</v>
      </c>
      <c r="I313" s="258"/>
      <c r="J313" s="259">
        <f>ROUND(I313*H313,2)</f>
        <v>0</v>
      </c>
      <c r="K313" s="255" t="s">
        <v>1</v>
      </c>
      <c r="L313" s="260"/>
      <c r="M313" s="261" t="s">
        <v>1</v>
      </c>
      <c r="N313" s="262" t="s">
        <v>45</v>
      </c>
      <c r="O313" s="92"/>
      <c r="P313" s="236">
        <f>O313*H313</f>
        <v>0</v>
      </c>
      <c r="Q313" s="236">
        <v>0</v>
      </c>
      <c r="R313" s="236">
        <f>Q313*H313</f>
        <v>0</v>
      </c>
      <c r="S313" s="236">
        <v>0</v>
      </c>
      <c r="T313" s="237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8" t="s">
        <v>90</v>
      </c>
      <c r="AT313" s="238" t="s">
        <v>439</v>
      </c>
      <c r="AU313" s="238" t="s">
        <v>90</v>
      </c>
      <c r="AY313" s="18" t="s">
        <v>156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8" t="s">
        <v>88</v>
      </c>
      <c r="BK313" s="239">
        <f>ROUND(I313*H313,2)</f>
        <v>0</v>
      </c>
      <c r="BL313" s="18" t="s">
        <v>88</v>
      </c>
      <c r="BM313" s="238" t="s">
        <v>696</v>
      </c>
    </row>
    <row r="314" s="13" customFormat="1">
      <c r="A314" s="13"/>
      <c r="B314" s="263"/>
      <c r="C314" s="264"/>
      <c r="D314" s="240" t="s">
        <v>443</v>
      </c>
      <c r="E314" s="265" t="s">
        <v>1</v>
      </c>
      <c r="F314" s="266" t="s">
        <v>542</v>
      </c>
      <c r="G314" s="264"/>
      <c r="H314" s="267">
        <v>1</v>
      </c>
      <c r="I314" s="268"/>
      <c r="J314" s="264"/>
      <c r="K314" s="264"/>
      <c r="L314" s="269"/>
      <c r="M314" s="270"/>
      <c r="N314" s="271"/>
      <c r="O314" s="271"/>
      <c r="P314" s="271"/>
      <c r="Q314" s="271"/>
      <c r="R314" s="271"/>
      <c r="S314" s="271"/>
      <c r="T314" s="27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73" t="s">
        <v>443</v>
      </c>
      <c r="AU314" s="273" t="s">
        <v>90</v>
      </c>
      <c r="AV314" s="13" t="s">
        <v>90</v>
      </c>
      <c r="AW314" s="13" t="s">
        <v>36</v>
      </c>
      <c r="AX314" s="13" t="s">
        <v>80</v>
      </c>
      <c r="AY314" s="273" t="s">
        <v>156</v>
      </c>
    </row>
    <row r="315" s="14" customFormat="1">
      <c r="A315" s="14"/>
      <c r="B315" s="274"/>
      <c r="C315" s="275"/>
      <c r="D315" s="240" t="s">
        <v>443</v>
      </c>
      <c r="E315" s="276" t="s">
        <v>1</v>
      </c>
      <c r="F315" s="277" t="s">
        <v>445</v>
      </c>
      <c r="G315" s="275"/>
      <c r="H315" s="278">
        <v>1</v>
      </c>
      <c r="I315" s="279"/>
      <c r="J315" s="275"/>
      <c r="K315" s="275"/>
      <c r="L315" s="280"/>
      <c r="M315" s="281"/>
      <c r="N315" s="282"/>
      <c r="O315" s="282"/>
      <c r="P315" s="282"/>
      <c r="Q315" s="282"/>
      <c r="R315" s="282"/>
      <c r="S315" s="282"/>
      <c r="T315" s="28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84" t="s">
        <v>443</v>
      </c>
      <c r="AU315" s="284" t="s">
        <v>90</v>
      </c>
      <c r="AV315" s="14" t="s">
        <v>172</v>
      </c>
      <c r="AW315" s="14" t="s">
        <v>36</v>
      </c>
      <c r="AX315" s="14" t="s">
        <v>88</v>
      </c>
      <c r="AY315" s="284" t="s">
        <v>156</v>
      </c>
    </row>
    <row r="316" s="2" customFormat="1" ht="16.5" customHeight="1">
      <c r="A316" s="39"/>
      <c r="B316" s="40"/>
      <c r="C316" s="253" t="s">
        <v>697</v>
      </c>
      <c r="D316" s="253" t="s">
        <v>439</v>
      </c>
      <c r="E316" s="254" t="s">
        <v>698</v>
      </c>
      <c r="F316" s="255" t="s">
        <v>699</v>
      </c>
      <c r="G316" s="256" t="s">
        <v>317</v>
      </c>
      <c r="H316" s="257">
        <v>1</v>
      </c>
      <c r="I316" s="258"/>
      <c r="J316" s="259">
        <f>ROUND(I316*H316,2)</f>
        <v>0</v>
      </c>
      <c r="K316" s="255" t="s">
        <v>1</v>
      </c>
      <c r="L316" s="260"/>
      <c r="M316" s="261" t="s">
        <v>1</v>
      </c>
      <c r="N316" s="262" t="s">
        <v>45</v>
      </c>
      <c r="O316" s="92"/>
      <c r="P316" s="236">
        <f>O316*H316</f>
        <v>0</v>
      </c>
      <c r="Q316" s="236">
        <v>0</v>
      </c>
      <c r="R316" s="236">
        <f>Q316*H316</f>
        <v>0</v>
      </c>
      <c r="S316" s="236">
        <v>0</v>
      </c>
      <c r="T316" s="237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8" t="s">
        <v>90</v>
      </c>
      <c r="AT316" s="238" t="s">
        <v>439</v>
      </c>
      <c r="AU316" s="238" t="s">
        <v>90</v>
      </c>
      <c r="AY316" s="18" t="s">
        <v>156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8" t="s">
        <v>88</v>
      </c>
      <c r="BK316" s="239">
        <f>ROUND(I316*H316,2)</f>
        <v>0</v>
      </c>
      <c r="BL316" s="18" t="s">
        <v>88</v>
      </c>
      <c r="BM316" s="238" t="s">
        <v>700</v>
      </c>
    </row>
    <row r="317" s="13" customFormat="1">
      <c r="A317" s="13"/>
      <c r="B317" s="263"/>
      <c r="C317" s="264"/>
      <c r="D317" s="240" t="s">
        <v>443</v>
      </c>
      <c r="E317" s="265" t="s">
        <v>1</v>
      </c>
      <c r="F317" s="266" t="s">
        <v>542</v>
      </c>
      <c r="G317" s="264"/>
      <c r="H317" s="267">
        <v>1</v>
      </c>
      <c r="I317" s="268"/>
      <c r="J317" s="264"/>
      <c r="K317" s="264"/>
      <c r="L317" s="269"/>
      <c r="M317" s="270"/>
      <c r="N317" s="271"/>
      <c r="O317" s="271"/>
      <c r="P317" s="271"/>
      <c r="Q317" s="271"/>
      <c r="R317" s="271"/>
      <c r="S317" s="271"/>
      <c r="T317" s="27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73" t="s">
        <v>443</v>
      </c>
      <c r="AU317" s="273" t="s">
        <v>90</v>
      </c>
      <c r="AV317" s="13" t="s">
        <v>90</v>
      </c>
      <c r="AW317" s="13" t="s">
        <v>36</v>
      </c>
      <c r="AX317" s="13" t="s">
        <v>80</v>
      </c>
      <c r="AY317" s="273" t="s">
        <v>156</v>
      </c>
    </row>
    <row r="318" s="14" customFormat="1">
      <c r="A318" s="14"/>
      <c r="B318" s="274"/>
      <c r="C318" s="275"/>
      <c r="D318" s="240" t="s">
        <v>443</v>
      </c>
      <c r="E318" s="276" t="s">
        <v>1</v>
      </c>
      <c r="F318" s="277" t="s">
        <v>445</v>
      </c>
      <c r="G318" s="275"/>
      <c r="H318" s="278">
        <v>1</v>
      </c>
      <c r="I318" s="279"/>
      <c r="J318" s="275"/>
      <c r="K318" s="275"/>
      <c r="L318" s="280"/>
      <c r="M318" s="281"/>
      <c r="N318" s="282"/>
      <c r="O318" s="282"/>
      <c r="P318" s="282"/>
      <c r="Q318" s="282"/>
      <c r="R318" s="282"/>
      <c r="S318" s="282"/>
      <c r="T318" s="28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84" t="s">
        <v>443</v>
      </c>
      <c r="AU318" s="284" t="s">
        <v>90</v>
      </c>
      <c r="AV318" s="14" t="s">
        <v>172</v>
      </c>
      <c r="AW318" s="14" t="s">
        <v>36</v>
      </c>
      <c r="AX318" s="14" t="s">
        <v>88</v>
      </c>
      <c r="AY318" s="284" t="s">
        <v>156</v>
      </c>
    </row>
    <row r="319" s="2" customFormat="1" ht="16.5" customHeight="1">
      <c r="A319" s="39"/>
      <c r="B319" s="40"/>
      <c r="C319" s="253" t="s">
        <v>701</v>
      </c>
      <c r="D319" s="253" t="s">
        <v>439</v>
      </c>
      <c r="E319" s="254" t="s">
        <v>702</v>
      </c>
      <c r="F319" s="255" t="s">
        <v>703</v>
      </c>
      <c r="G319" s="256" t="s">
        <v>317</v>
      </c>
      <c r="H319" s="257">
        <v>16</v>
      </c>
      <c r="I319" s="258"/>
      <c r="J319" s="259">
        <f>ROUND(I319*H319,2)</f>
        <v>0</v>
      </c>
      <c r="K319" s="255" t="s">
        <v>1</v>
      </c>
      <c r="L319" s="260"/>
      <c r="M319" s="261" t="s">
        <v>1</v>
      </c>
      <c r="N319" s="262" t="s">
        <v>45</v>
      </c>
      <c r="O319" s="92"/>
      <c r="P319" s="236">
        <f>O319*H319</f>
        <v>0</v>
      </c>
      <c r="Q319" s="236">
        <v>0</v>
      </c>
      <c r="R319" s="236">
        <f>Q319*H319</f>
        <v>0</v>
      </c>
      <c r="S319" s="236">
        <v>0</v>
      </c>
      <c r="T319" s="237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8" t="s">
        <v>90</v>
      </c>
      <c r="AT319" s="238" t="s">
        <v>439</v>
      </c>
      <c r="AU319" s="238" t="s">
        <v>90</v>
      </c>
      <c r="AY319" s="18" t="s">
        <v>156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8" t="s">
        <v>88</v>
      </c>
      <c r="BK319" s="239">
        <f>ROUND(I319*H319,2)</f>
        <v>0</v>
      </c>
      <c r="BL319" s="18" t="s">
        <v>88</v>
      </c>
      <c r="BM319" s="238" t="s">
        <v>704</v>
      </c>
    </row>
    <row r="320" s="13" customFormat="1">
      <c r="A320" s="13"/>
      <c r="B320" s="263"/>
      <c r="C320" s="264"/>
      <c r="D320" s="240" t="s">
        <v>443</v>
      </c>
      <c r="E320" s="265" t="s">
        <v>1</v>
      </c>
      <c r="F320" s="266" t="s">
        <v>705</v>
      </c>
      <c r="G320" s="264"/>
      <c r="H320" s="267">
        <v>16</v>
      </c>
      <c r="I320" s="268"/>
      <c r="J320" s="264"/>
      <c r="K320" s="264"/>
      <c r="L320" s="269"/>
      <c r="M320" s="270"/>
      <c r="N320" s="271"/>
      <c r="O320" s="271"/>
      <c r="P320" s="271"/>
      <c r="Q320" s="271"/>
      <c r="R320" s="271"/>
      <c r="S320" s="271"/>
      <c r="T320" s="27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73" t="s">
        <v>443</v>
      </c>
      <c r="AU320" s="273" t="s">
        <v>90</v>
      </c>
      <c r="AV320" s="13" t="s">
        <v>90</v>
      </c>
      <c r="AW320" s="13" t="s">
        <v>36</v>
      </c>
      <c r="AX320" s="13" t="s">
        <v>80</v>
      </c>
      <c r="AY320" s="273" t="s">
        <v>156</v>
      </c>
    </row>
    <row r="321" s="14" customFormat="1">
      <c r="A321" s="14"/>
      <c r="B321" s="274"/>
      <c r="C321" s="275"/>
      <c r="D321" s="240" t="s">
        <v>443</v>
      </c>
      <c r="E321" s="276" t="s">
        <v>1</v>
      </c>
      <c r="F321" s="277" t="s">
        <v>445</v>
      </c>
      <c r="G321" s="275"/>
      <c r="H321" s="278">
        <v>16</v>
      </c>
      <c r="I321" s="279"/>
      <c r="J321" s="275"/>
      <c r="K321" s="275"/>
      <c r="L321" s="280"/>
      <c r="M321" s="281"/>
      <c r="N321" s="282"/>
      <c r="O321" s="282"/>
      <c r="P321" s="282"/>
      <c r="Q321" s="282"/>
      <c r="R321" s="282"/>
      <c r="S321" s="282"/>
      <c r="T321" s="28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84" t="s">
        <v>443</v>
      </c>
      <c r="AU321" s="284" t="s">
        <v>90</v>
      </c>
      <c r="AV321" s="14" t="s">
        <v>172</v>
      </c>
      <c r="AW321" s="14" t="s">
        <v>36</v>
      </c>
      <c r="AX321" s="14" t="s">
        <v>88</v>
      </c>
      <c r="AY321" s="284" t="s">
        <v>156</v>
      </c>
    </row>
    <row r="322" s="2" customFormat="1" ht="33" customHeight="1">
      <c r="A322" s="39"/>
      <c r="B322" s="40"/>
      <c r="C322" s="253" t="s">
        <v>706</v>
      </c>
      <c r="D322" s="253" t="s">
        <v>439</v>
      </c>
      <c r="E322" s="254" t="s">
        <v>707</v>
      </c>
      <c r="F322" s="255" t="s">
        <v>708</v>
      </c>
      <c r="G322" s="256" t="s">
        <v>317</v>
      </c>
      <c r="H322" s="257">
        <v>1</v>
      </c>
      <c r="I322" s="258"/>
      <c r="J322" s="259">
        <f>ROUND(I322*H322,2)</f>
        <v>0</v>
      </c>
      <c r="K322" s="255" t="s">
        <v>1</v>
      </c>
      <c r="L322" s="260"/>
      <c r="M322" s="261" t="s">
        <v>1</v>
      </c>
      <c r="N322" s="262" t="s">
        <v>45</v>
      </c>
      <c r="O322" s="92"/>
      <c r="P322" s="236">
        <f>O322*H322</f>
        <v>0</v>
      </c>
      <c r="Q322" s="236">
        <v>0</v>
      </c>
      <c r="R322" s="236">
        <f>Q322*H322</f>
        <v>0</v>
      </c>
      <c r="S322" s="236">
        <v>0</v>
      </c>
      <c r="T322" s="23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8" t="s">
        <v>90</v>
      </c>
      <c r="AT322" s="238" t="s">
        <v>439</v>
      </c>
      <c r="AU322" s="238" t="s">
        <v>90</v>
      </c>
      <c r="AY322" s="18" t="s">
        <v>156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8" t="s">
        <v>88</v>
      </c>
      <c r="BK322" s="239">
        <f>ROUND(I322*H322,2)</f>
        <v>0</v>
      </c>
      <c r="BL322" s="18" t="s">
        <v>88</v>
      </c>
      <c r="BM322" s="238" t="s">
        <v>709</v>
      </c>
    </row>
    <row r="323" s="13" customFormat="1">
      <c r="A323" s="13"/>
      <c r="B323" s="263"/>
      <c r="C323" s="264"/>
      <c r="D323" s="240" t="s">
        <v>443</v>
      </c>
      <c r="E323" s="265" t="s">
        <v>1</v>
      </c>
      <c r="F323" s="266" t="s">
        <v>542</v>
      </c>
      <c r="G323" s="264"/>
      <c r="H323" s="267">
        <v>1</v>
      </c>
      <c r="I323" s="268"/>
      <c r="J323" s="264"/>
      <c r="K323" s="264"/>
      <c r="L323" s="269"/>
      <c r="M323" s="270"/>
      <c r="N323" s="271"/>
      <c r="O323" s="271"/>
      <c r="P323" s="271"/>
      <c r="Q323" s="271"/>
      <c r="R323" s="271"/>
      <c r="S323" s="271"/>
      <c r="T323" s="27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73" t="s">
        <v>443</v>
      </c>
      <c r="AU323" s="273" t="s">
        <v>90</v>
      </c>
      <c r="AV323" s="13" t="s">
        <v>90</v>
      </c>
      <c r="AW323" s="13" t="s">
        <v>36</v>
      </c>
      <c r="AX323" s="13" t="s">
        <v>80</v>
      </c>
      <c r="AY323" s="273" t="s">
        <v>156</v>
      </c>
    </row>
    <row r="324" s="14" customFormat="1">
      <c r="A324" s="14"/>
      <c r="B324" s="274"/>
      <c r="C324" s="275"/>
      <c r="D324" s="240" t="s">
        <v>443</v>
      </c>
      <c r="E324" s="276" t="s">
        <v>1</v>
      </c>
      <c r="F324" s="277" t="s">
        <v>445</v>
      </c>
      <c r="G324" s="275"/>
      <c r="H324" s="278">
        <v>1</v>
      </c>
      <c r="I324" s="279"/>
      <c r="J324" s="275"/>
      <c r="K324" s="275"/>
      <c r="L324" s="280"/>
      <c r="M324" s="281"/>
      <c r="N324" s="282"/>
      <c r="O324" s="282"/>
      <c r="P324" s="282"/>
      <c r="Q324" s="282"/>
      <c r="R324" s="282"/>
      <c r="S324" s="282"/>
      <c r="T324" s="28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84" t="s">
        <v>443</v>
      </c>
      <c r="AU324" s="284" t="s">
        <v>90</v>
      </c>
      <c r="AV324" s="14" t="s">
        <v>172</v>
      </c>
      <c r="AW324" s="14" t="s">
        <v>36</v>
      </c>
      <c r="AX324" s="14" t="s">
        <v>88</v>
      </c>
      <c r="AY324" s="284" t="s">
        <v>156</v>
      </c>
    </row>
    <row r="325" s="2" customFormat="1" ht="16.5" customHeight="1">
      <c r="A325" s="39"/>
      <c r="B325" s="40"/>
      <c r="C325" s="253" t="s">
        <v>710</v>
      </c>
      <c r="D325" s="253" t="s">
        <v>439</v>
      </c>
      <c r="E325" s="254" t="s">
        <v>711</v>
      </c>
      <c r="F325" s="255" t="s">
        <v>531</v>
      </c>
      <c r="G325" s="256" t="s">
        <v>163</v>
      </c>
      <c r="H325" s="257">
        <v>1</v>
      </c>
      <c r="I325" s="258"/>
      <c r="J325" s="259">
        <f>ROUND(I325*H325,2)</f>
        <v>0</v>
      </c>
      <c r="K325" s="255" t="s">
        <v>1</v>
      </c>
      <c r="L325" s="260"/>
      <c r="M325" s="261" t="s">
        <v>1</v>
      </c>
      <c r="N325" s="262" t="s">
        <v>45</v>
      </c>
      <c r="O325" s="92"/>
      <c r="P325" s="236">
        <f>O325*H325</f>
        <v>0</v>
      </c>
      <c r="Q325" s="236">
        <v>0</v>
      </c>
      <c r="R325" s="236">
        <f>Q325*H325</f>
        <v>0</v>
      </c>
      <c r="S325" s="236">
        <v>0</v>
      </c>
      <c r="T325" s="237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8" t="s">
        <v>90</v>
      </c>
      <c r="AT325" s="238" t="s">
        <v>439</v>
      </c>
      <c r="AU325" s="238" t="s">
        <v>90</v>
      </c>
      <c r="AY325" s="18" t="s">
        <v>156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8" t="s">
        <v>88</v>
      </c>
      <c r="BK325" s="239">
        <f>ROUND(I325*H325,2)</f>
        <v>0</v>
      </c>
      <c r="BL325" s="18" t="s">
        <v>88</v>
      </c>
      <c r="BM325" s="238" t="s">
        <v>712</v>
      </c>
    </row>
    <row r="326" s="13" customFormat="1">
      <c r="A326" s="13"/>
      <c r="B326" s="263"/>
      <c r="C326" s="264"/>
      <c r="D326" s="240" t="s">
        <v>443</v>
      </c>
      <c r="E326" s="265" t="s">
        <v>1</v>
      </c>
      <c r="F326" s="266" t="s">
        <v>88</v>
      </c>
      <c r="G326" s="264"/>
      <c r="H326" s="267">
        <v>1</v>
      </c>
      <c r="I326" s="268"/>
      <c r="J326" s="264"/>
      <c r="K326" s="264"/>
      <c r="L326" s="269"/>
      <c r="M326" s="270"/>
      <c r="N326" s="271"/>
      <c r="O326" s="271"/>
      <c r="P326" s="271"/>
      <c r="Q326" s="271"/>
      <c r="R326" s="271"/>
      <c r="S326" s="271"/>
      <c r="T326" s="27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73" t="s">
        <v>443</v>
      </c>
      <c r="AU326" s="273" t="s">
        <v>90</v>
      </c>
      <c r="AV326" s="13" t="s">
        <v>90</v>
      </c>
      <c r="AW326" s="13" t="s">
        <v>36</v>
      </c>
      <c r="AX326" s="13" t="s">
        <v>80</v>
      </c>
      <c r="AY326" s="273" t="s">
        <v>156</v>
      </c>
    </row>
    <row r="327" s="14" customFormat="1">
      <c r="A327" s="14"/>
      <c r="B327" s="274"/>
      <c r="C327" s="275"/>
      <c r="D327" s="240" t="s">
        <v>443</v>
      </c>
      <c r="E327" s="276" t="s">
        <v>1</v>
      </c>
      <c r="F327" s="277" t="s">
        <v>445</v>
      </c>
      <c r="G327" s="275"/>
      <c r="H327" s="278">
        <v>1</v>
      </c>
      <c r="I327" s="279"/>
      <c r="J327" s="275"/>
      <c r="K327" s="275"/>
      <c r="L327" s="280"/>
      <c r="M327" s="281"/>
      <c r="N327" s="282"/>
      <c r="O327" s="282"/>
      <c r="P327" s="282"/>
      <c r="Q327" s="282"/>
      <c r="R327" s="282"/>
      <c r="S327" s="282"/>
      <c r="T327" s="28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84" t="s">
        <v>443</v>
      </c>
      <c r="AU327" s="284" t="s">
        <v>90</v>
      </c>
      <c r="AV327" s="14" t="s">
        <v>172</v>
      </c>
      <c r="AW327" s="14" t="s">
        <v>36</v>
      </c>
      <c r="AX327" s="14" t="s">
        <v>88</v>
      </c>
      <c r="AY327" s="284" t="s">
        <v>156</v>
      </c>
    </row>
    <row r="328" s="12" customFormat="1" ht="22.8" customHeight="1">
      <c r="A328" s="12"/>
      <c r="B328" s="211"/>
      <c r="C328" s="212"/>
      <c r="D328" s="213" t="s">
        <v>79</v>
      </c>
      <c r="E328" s="225" t="s">
        <v>713</v>
      </c>
      <c r="F328" s="225" t="s">
        <v>714</v>
      </c>
      <c r="G328" s="212"/>
      <c r="H328" s="212"/>
      <c r="I328" s="215"/>
      <c r="J328" s="226">
        <f>BK328</f>
        <v>0</v>
      </c>
      <c r="K328" s="212"/>
      <c r="L328" s="217"/>
      <c r="M328" s="218"/>
      <c r="N328" s="219"/>
      <c r="O328" s="219"/>
      <c r="P328" s="220">
        <f>SUM(P329:P355)</f>
        <v>0</v>
      </c>
      <c r="Q328" s="219"/>
      <c r="R328" s="220">
        <f>SUM(R329:R355)</f>
        <v>0</v>
      </c>
      <c r="S328" s="219"/>
      <c r="T328" s="221">
        <f>SUM(T329:T355)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22" t="s">
        <v>155</v>
      </c>
      <c r="AT328" s="223" t="s">
        <v>79</v>
      </c>
      <c r="AU328" s="223" t="s">
        <v>88</v>
      </c>
      <c r="AY328" s="222" t="s">
        <v>156</v>
      </c>
      <c r="BK328" s="224">
        <f>SUM(BK329:BK355)</f>
        <v>0</v>
      </c>
    </row>
    <row r="329" s="2" customFormat="1" ht="37.8" customHeight="1">
      <c r="A329" s="39"/>
      <c r="B329" s="40"/>
      <c r="C329" s="253" t="s">
        <v>715</v>
      </c>
      <c r="D329" s="253" t="s">
        <v>439</v>
      </c>
      <c r="E329" s="254" t="s">
        <v>716</v>
      </c>
      <c r="F329" s="255" t="s">
        <v>717</v>
      </c>
      <c r="G329" s="256" t="s">
        <v>317</v>
      </c>
      <c r="H329" s="257">
        <v>1</v>
      </c>
      <c r="I329" s="258"/>
      <c r="J329" s="259">
        <f>ROUND(I329*H329,2)</f>
        <v>0</v>
      </c>
      <c r="K329" s="255" t="s">
        <v>1</v>
      </c>
      <c r="L329" s="260"/>
      <c r="M329" s="261" t="s">
        <v>1</v>
      </c>
      <c r="N329" s="262" t="s">
        <v>45</v>
      </c>
      <c r="O329" s="92"/>
      <c r="P329" s="236">
        <f>O329*H329</f>
        <v>0</v>
      </c>
      <c r="Q329" s="236">
        <v>0</v>
      </c>
      <c r="R329" s="236">
        <f>Q329*H329</f>
        <v>0</v>
      </c>
      <c r="S329" s="236">
        <v>0</v>
      </c>
      <c r="T329" s="23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8" t="s">
        <v>90</v>
      </c>
      <c r="AT329" s="238" t="s">
        <v>439</v>
      </c>
      <c r="AU329" s="238" t="s">
        <v>90</v>
      </c>
      <c r="AY329" s="18" t="s">
        <v>156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8" t="s">
        <v>88</v>
      </c>
      <c r="BK329" s="239">
        <f>ROUND(I329*H329,2)</f>
        <v>0</v>
      </c>
      <c r="BL329" s="18" t="s">
        <v>88</v>
      </c>
      <c r="BM329" s="238" t="s">
        <v>718</v>
      </c>
    </row>
    <row r="330" s="13" customFormat="1">
      <c r="A330" s="13"/>
      <c r="B330" s="263"/>
      <c r="C330" s="264"/>
      <c r="D330" s="240" t="s">
        <v>443</v>
      </c>
      <c r="E330" s="265" t="s">
        <v>1</v>
      </c>
      <c r="F330" s="266" t="s">
        <v>719</v>
      </c>
      <c r="G330" s="264"/>
      <c r="H330" s="267">
        <v>1</v>
      </c>
      <c r="I330" s="268"/>
      <c r="J330" s="264"/>
      <c r="K330" s="264"/>
      <c r="L330" s="269"/>
      <c r="M330" s="270"/>
      <c r="N330" s="271"/>
      <c r="O330" s="271"/>
      <c r="P330" s="271"/>
      <c r="Q330" s="271"/>
      <c r="R330" s="271"/>
      <c r="S330" s="271"/>
      <c r="T330" s="27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73" t="s">
        <v>443</v>
      </c>
      <c r="AU330" s="273" t="s">
        <v>90</v>
      </c>
      <c r="AV330" s="13" t="s">
        <v>90</v>
      </c>
      <c r="AW330" s="13" t="s">
        <v>36</v>
      </c>
      <c r="AX330" s="13" t="s">
        <v>80</v>
      </c>
      <c r="AY330" s="273" t="s">
        <v>156</v>
      </c>
    </row>
    <row r="331" s="14" customFormat="1">
      <c r="A331" s="14"/>
      <c r="B331" s="274"/>
      <c r="C331" s="275"/>
      <c r="D331" s="240" t="s">
        <v>443</v>
      </c>
      <c r="E331" s="276" t="s">
        <v>1</v>
      </c>
      <c r="F331" s="277" t="s">
        <v>445</v>
      </c>
      <c r="G331" s="275"/>
      <c r="H331" s="278">
        <v>1</v>
      </c>
      <c r="I331" s="279"/>
      <c r="J331" s="275"/>
      <c r="K331" s="275"/>
      <c r="L331" s="280"/>
      <c r="M331" s="281"/>
      <c r="N331" s="282"/>
      <c r="O331" s="282"/>
      <c r="P331" s="282"/>
      <c r="Q331" s="282"/>
      <c r="R331" s="282"/>
      <c r="S331" s="282"/>
      <c r="T331" s="28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84" t="s">
        <v>443</v>
      </c>
      <c r="AU331" s="284" t="s">
        <v>90</v>
      </c>
      <c r="AV331" s="14" t="s">
        <v>172</v>
      </c>
      <c r="AW331" s="14" t="s">
        <v>36</v>
      </c>
      <c r="AX331" s="14" t="s">
        <v>88</v>
      </c>
      <c r="AY331" s="284" t="s">
        <v>156</v>
      </c>
    </row>
    <row r="332" s="2" customFormat="1" ht="33" customHeight="1">
      <c r="A332" s="39"/>
      <c r="B332" s="40"/>
      <c r="C332" s="253" t="s">
        <v>720</v>
      </c>
      <c r="D332" s="253" t="s">
        <v>439</v>
      </c>
      <c r="E332" s="254" t="s">
        <v>721</v>
      </c>
      <c r="F332" s="255" t="s">
        <v>722</v>
      </c>
      <c r="G332" s="256" t="s">
        <v>317</v>
      </c>
      <c r="H332" s="257">
        <v>2</v>
      </c>
      <c r="I332" s="258"/>
      <c r="J332" s="259">
        <f>ROUND(I332*H332,2)</f>
        <v>0</v>
      </c>
      <c r="K332" s="255" t="s">
        <v>1</v>
      </c>
      <c r="L332" s="260"/>
      <c r="M332" s="261" t="s">
        <v>1</v>
      </c>
      <c r="N332" s="262" t="s">
        <v>45</v>
      </c>
      <c r="O332" s="92"/>
      <c r="P332" s="236">
        <f>O332*H332</f>
        <v>0</v>
      </c>
      <c r="Q332" s="236">
        <v>0</v>
      </c>
      <c r="R332" s="236">
        <f>Q332*H332</f>
        <v>0</v>
      </c>
      <c r="S332" s="236">
        <v>0</v>
      </c>
      <c r="T332" s="237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8" t="s">
        <v>90</v>
      </c>
      <c r="AT332" s="238" t="s">
        <v>439</v>
      </c>
      <c r="AU332" s="238" t="s">
        <v>90</v>
      </c>
      <c r="AY332" s="18" t="s">
        <v>156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8" t="s">
        <v>88</v>
      </c>
      <c r="BK332" s="239">
        <f>ROUND(I332*H332,2)</f>
        <v>0</v>
      </c>
      <c r="BL332" s="18" t="s">
        <v>88</v>
      </c>
      <c r="BM332" s="238" t="s">
        <v>723</v>
      </c>
    </row>
    <row r="333" s="13" customFormat="1">
      <c r="A333" s="13"/>
      <c r="B333" s="263"/>
      <c r="C333" s="264"/>
      <c r="D333" s="240" t="s">
        <v>443</v>
      </c>
      <c r="E333" s="265" t="s">
        <v>1</v>
      </c>
      <c r="F333" s="266" t="s">
        <v>724</v>
      </c>
      <c r="G333" s="264"/>
      <c r="H333" s="267">
        <v>2</v>
      </c>
      <c r="I333" s="268"/>
      <c r="J333" s="264"/>
      <c r="K333" s="264"/>
      <c r="L333" s="269"/>
      <c r="M333" s="270"/>
      <c r="N333" s="271"/>
      <c r="O333" s="271"/>
      <c r="P333" s="271"/>
      <c r="Q333" s="271"/>
      <c r="R333" s="271"/>
      <c r="S333" s="271"/>
      <c r="T333" s="27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73" t="s">
        <v>443</v>
      </c>
      <c r="AU333" s="273" t="s">
        <v>90</v>
      </c>
      <c r="AV333" s="13" t="s">
        <v>90</v>
      </c>
      <c r="AW333" s="13" t="s">
        <v>36</v>
      </c>
      <c r="AX333" s="13" t="s">
        <v>80</v>
      </c>
      <c r="AY333" s="273" t="s">
        <v>156</v>
      </c>
    </row>
    <row r="334" s="14" customFormat="1">
      <c r="A334" s="14"/>
      <c r="B334" s="274"/>
      <c r="C334" s="275"/>
      <c r="D334" s="240" t="s">
        <v>443</v>
      </c>
      <c r="E334" s="276" t="s">
        <v>1</v>
      </c>
      <c r="F334" s="277" t="s">
        <v>445</v>
      </c>
      <c r="G334" s="275"/>
      <c r="H334" s="278">
        <v>2</v>
      </c>
      <c r="I334" s="279"/>
      <c r="J334" s="275"/>
      <c r="K334" s="275"/>
      <c r="L334" s="280"/>
      <c r="M334" s="281"/>
      <c r="N334" s="282"/>
      <c r="O334" s="282"/>
      <c r="P334" s="282"/>
      <c r="Q334" s="282"/>
      <c r="R334" s="282"/>
      <c r="S334" s="282"/>
      <c r="T334" s="28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84" t="s">
        <v>443</v>
      </c>
      <c r="AU334" s="284" t="s">
        <v>90</v>
      </c>
      <c r="AV334" s="14" t="s">
        <v>172</v>
      </c>
      <c r="AW334" s="14" t="s">
        <v>36</v>
      </c>
      <c r="AX334" s="14" t="s">
        <v>88</v>
      </c>
      <c r="AY334" s="284" t="s">
        <v>156</v>
      </c>
    </row>
    <row r="335" s="2" customFormat="1" ht="16.5" customHeight="1">
      <c r="A335" s="39"/>
      <c r="B335" s="40"/>
      <c r="C335" s="253" t="s">
        <v>725</v>
      </c>
      <c r="D335" s="253" t="s">
        <v>439</v>
      </c>
      <c r="E335" s="254" t="s">
        <v>726</v>
      </c>
      <c r="F335" s="255" t="s">
        <v>727</v>
      </c>
      <c r="G335" s="256" t="s">
        <v>317</v>
      </c>
      <c r="H335" s="257">
        <v>3</v>
      </c>
      <c r="I335" s="258"/>
      <c r="J335" s="259">
        <f>ROUND(I335*H335,2)</f>
        <v>0</v>
      </c>
      <c r="K335" s="255" t="s">
        <v>1</v>
      </c>
      <c r="L335" s="260"/>
      <c r="M335" s="261" t="s">
        <v>1</v>
      </c>
      <c r="N335" s="262" t="s">
        <v>45</v>
      </c>
      <c r="O335" s="92"/>
      <c r="P335" s="236">
        <f>O335*H335</f>
        <v>0</v>
      </c>
      <c r="Q335" s="236">
        <v>0</v>
      </c>
      <c r="R335" s="236">
        <f>Q335*H335</f>
        <v>0</v>
      </c>
      <c r="S335" s="236">
        <v>0</v>
      </c>
      <c r="T335" s="237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8" t="s">
        <v>90</v>
      </c>
      <c r="AT335" s="238" t="s">
        <v>439</v>
      </c>
      <c r="AU335" s="238" t="s">
        <v>90</v>
      </c>
      <c r="AY335" s="18" t="s">
        <v>156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8" t="s">
        <v>88</v>
      </c>
      <c r="BK335" s="239">
        <f>ROUND(I335*H335,2)</f>
        <v>0</v>
      </c>
      <c r="BL335" s="18" t="s">
        <v>88</v>
      </c>
      <c r="BM335" s="238" t="s">
        <v>728</v>
      </c>
    </row>
    <row r="336" s="13" customFormat="1">
      <c r="A336" s="13"/>
      <c r="B336" s="263"/>
      <c r="C336" s="264"/>
      <c r="D336" s="240" t="s">
        <v>443</v>
      </c>
      <c r="E336" s="265" t="s">
        <v>1</v>
      </c>
      <c r="F336" s="266" t="s">
        <v>729</v>
      </c>
      <c r="G336" s="264"/>
      <c r="H336" s="267">
        <v>3</v>
      </c>
      <c r="I336" s="268"/>
      <c r="J336" s="264"/>
      <c r="K336" s="264"/>
      <c r="L336" s="269"/>
      <c r="M336" s="270"/>
      <c r="N336" s="271"/>
      <c r="O336" s="271"/>
      <c r="P336" s="271"/>
      <c r="Q336" s="271"/>
      <c r="R336" s="271"/>
      <c r="S336" s="271"/>
      <c r="T336" s="27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73" t="s">
        <v>443</v>
      </c>
      <c r="AU336" s="273" t="s">
        <v>90</v>
      </c>
      <c r="AV336" s="13" t="s">
        <v>90</v>
      </c>
      <c r="AW336" s="13" t="s">
        <v>36</v>
      </c>
      <c r="AX336" s="13" t="s">
        <v>80</v>
      </c>
      <c r="AY336" s="273" t="s">
        <v>156</v>
      </c>
    </row>
    <row r="337" s="14" customFormat="1">
      <c r="A337" s="14"/>
      <c r="B337" s="274"/>
      <c r="C337" s="275"/>
      <c r="D337" s="240" t="s">
        <v>443</v>
      </c>
      <c r="E337" s="276" t="s">
        <v>1</v>
      </c>
      <c r="F337" s="277" t="s">
        <v>445</v>
      </c>
      <c r="G337" s="275"/>
      <c r="H337" s="278">
        <v>3</v>
      </c>
      <c r="I337" s="279"/>
      <c r="J337" s="275"/>
      <c r="K337" s="275"/>
      <c r="L337" s="280"/>
      <c r="M337" s="281"/>
      <c r="N337" s="282"/>
      <c r="O337" s="282"/>
      <c r="P337" s="282"/>
      <c r="Q337" s="282"/>
      <c r="R337" s="282"/>
      <c r="S337" s="282"/>
      <c r="T337" s="28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84" t="s">
        <v>443</v>
      </c>
      <c r="AU337" s="284" t="s">
        <v>90</v>
      </c>
      <c r="AV337" s="14" t="s">
        <v>172</v>
      </c>
      <c r="AW337" s="14" t="s">
        <v>36</v>
      </c>
      <c r="AX337" s="14" t="s">
        <v>88</v>
      </c>
      <c r="AY337" s="284" t="s">
        <v>156</v>
      </c>
    </row>
    <row r="338" s="2" customFormat="1" ht="16.5" customHeight="1">
      <c r="A338" s="39"/>
      <c r="B338" s="40"/>
      <c r="C338" s="253" t="s">
        <v>730</v>
      </c>
      <c r="D338" s="253" t="s">
        <v>439</v>
      </c>
      <c r="E338" s="254" t="s">
        <v>731</v>
      </c>
      <c r="F338" s="255" t="s">
        <v>732</v>
      </c>
      <c r="G338" s="256" t="s">
        <v>317</v>
      </c>
      <c r="H338" s="257">
        <v>3</v>
      </c>
      <c r="I338" s="258"/>
      <c r="J338" s="259">
        <f>ROUND(I338*H338,2)</f>
        <v>0</v>
      </c>
      <c r="K338" s="255" t="s">
        <v>1</v>
      </c>
      <c r="L338" s="260"/>
      <c r="M338" s="261" t="s">
        <v>1</v>
      </c>
      <c r="N338" s="262" t="s">
        <v>45</v>
      </c>
      <c r="O338" s="92"/>
      <c r="P338" s="236">
        <f>O338*H338</f>
        <v>0</v>
      </c>
      <c r="Q338" s="236">
        <v>0</v>
      </c>
      <c r="R338" s="236">
        <f>Q338*H338</f>
        <v>0</v>
      </c>
      <c r="S338" s="236">
        <v>0</v>
      </c>
      <c r="T338" s="237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8" t="s">
        <v>90</v>
      </c>
      <c r="AT338" s="238" t="s">
        <v>439</v>
      </c>
      <c r="AU338" s="238" t="s">
        <v>90</v>
      </c>
      <c r="AY338" s="18" t="s">
        <v>156</v>
      </c>
      <c r="BE338" s="239">
        <f>IF(N338="základní",J338,0)</f>
        <v>0</v>
      </c>
      <c r="BF338" s="239">
        <f>IF(N338="snížená",J338,0)</f>
        <v>0</v>
      </c>
      <c r="BG338" s="239">
        <f>IF(N338="zákl. přenesená",J338,0)</f>
        <v>0</v>
      </c>
      <c r="BH338" s="239">
        <f>IF(N338="sníž. přenesená",J338,0)</f>
        <v>0</v>
      </c>
      <c r="BI338" s="239">
        <f>IF(N338="nulová",J338,0)</f>
        <v>0</v>
      </c>
      <c r="BJ338" s="18" t="s">
        <v>88</v>
      </c>
      <c r="BK338" s="239">
        <f>ROUND(I338*H338,2)</f>
        <v>0</v>
      </c>
      <c r="BL338" s="18" t="s">
        <v>88</v>
      </c>
      <c r="BM338" s="238" t="s">
        <v>733</v>
      </c>
    </row>
    <row r="339" s="13" customFormat="1">
      <c r="A339" s="13"/>
      <c r="B339" s="263"/>
      <c r="C339" s="264"/>
      <c r="D339" s="240" t="s">
        <v>443</v>
      </c>
      <c r="E339" s="265" t="s">
        <v>1</v>
      </c>
      <c r="F339" s="266" t="s">
        <v>734</v>
      </c>
      <c r="G339" s="264"/>
      <c r="H339" s="267">
        <v>3</v>
      </c>
      <c r="I339" s="268"/>
      <c r="J339" s="264"/>
      <c r="K339" s="264"/>
      <c r="L339" s="269"/>
      <c r="M339" s="270"/>
      <c r="N339" s="271"/>
      <c r="O339" s="271"/>
      <c r="P339" s="271"/>
      <c r="Q339" s="271"/>
      <c r="R339" s="271"/>
      <c r="S339" s="271"/>
      <c r="T339" s="27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73" t="s">
        <v>443</v>
      </c>
      <c r="AU339" s="273" t="s">
        <v>90</v>
      </c>
      <c r="AV339" s="13" t="s">
        <v>90</v>
      </c>
      <c r="AW339" s="13" t="s">
        <v>36</v>
      </c>
      <c r="AX339" s="13" t="s">
        <v>80</v>
      </c>
      <c r="AY339" s="273" t="s">
        <v>156</v>
      </c>
    </row>
    <row r="340" s="14" customFormat="1">
      <c r="A340" s="14"/>
      <c r="B340" s="274"/>
      <c r="C340" s="275"/>
      <c r="D340" s="240" t="s">
        <v>443</v>
      </c>
      <c r="E340" s="276" t="s">
        <v>1</v>
      </c>
      <c r="F340" s="277" t="s">
        <v>445</v>
      </c>
      <c r="G340" s="275"/>
      <c r="H340" s="278">
        <v>3</v>
      </c>
      <c r="I340" s="279"/>
      <c r="J340" s="275"/>
      <c r="K340" s="275"/>
      <c r="L340" s="280"/>
      <c r="M340" s="281"/>
      <c r="N340" s="282"/>
      <c r="O340" s="282"/>
      <c r="P340" s="282"/>
      <c r="Q340" s="282"/>
      <c r="R340" s="282"/>
      <c r="S340" s="282"/>
      <c r="T340" s="28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84" t="s">
        <v>443</v>
      </c>
      <c r="AU340" s="284" t="s">
        <v>90</v>
      </c>
      <c r="AV340" s="14" t="s">
        <v>172</v>
      </c>
      <c r="AW340" s="14" t="s">
        <v>36</v>
      </c>
      <c r="AX340" s="14" t="s">
        <v>88</v>
      </c>
      <c r="AY340" s="284" t="s">
        <v>156</v>
      </c>
    </row>
    <row r="341" s="2" customFormat="1" ht="33" customHeight="1">
      <c r="A341" s="39"/>
      <c r="B341" s="40"/>
      <c r="C341" s="253" t="s">
        <v>735</v>
      </c>
      <c r="D341" s="253" t="s">
        <v>439</v>
      </c>
      <c r="E341" s="254" t="s">
        <v>736</v>
      </c>
      <c r="F341" s="255" t="s">
        <v>737</v>
      </c>
      <c r="G341" s="256" t="s">
        <v>317</v>
      </c>
      <c r="H341" s="257">
        <v>1</v>
      </c>
      <c r="I341" s="258"/>
      <c r="J341" s="259">
        <f>ROUND(I341*H341,2)</f>
        <v>0</v>
      </c>
      <c r="K341" s="255" t="s">
        <v>1</v>
      </c>
      <c r="L341" s="260"/>
      <c r="M341" s="261" t="s">
        <v>1</v>
      </c>
      <c r="N341" s="262" t="s">
        <v>45</v>
      </c>
      <c r="O341" s="92"/>
      <c r="P341" s="236">
        <f>O341*H341</f>
        <v>0</v>
      </c>
      <c r="Q341" s="236">
        <v>0</v>
      </c>
      <c r="R341" s="236">
        <f>Q341*H341</f>
        <v>0</v>
      </c>
      <c r="S341" s="236">
        <v>0</v>
      </c>
      <c r="T341" s="237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8" t="s">
        <v>90</v>
      </c>
      <c r="AT341" s="238" t="s">
        <v>439</v>
      </c>
      <c r="AU341" s="238" t="s">
        <v>90</v>
      </c>
      <c r="AY341" s="18" t="s">
        <v>156</v>
      </c>
      <c r="BE341" s="239">
        <f>IF(N341="základní",J341,0)</f>
        <v>0</v>
      </c>
      <c r="BF341" s="239">
        <f>IF(N341="snížená",J341,0)</f>
        <v>0</v>
      </c>
      <c r="BG341" s="239">
        <f>IF(N341="zákl. přenesená",J341,0)</f>
        <v>0</v>
      </c>
      <c r="BH341" s="239">
        <f>IF(N341="sníž. přenesená",J341,0)</f>
        <v>0</v>
      </c>
      <c r="BI341" s="239">
        <f>IF(N341="nulová",J341,0)</f>
        <v>0</v>
      </c>
      <c r="BJ341" s="18" t="s">
        <v>88</v>
      </c>
      <c r="BK341" s="239">
        <f>ROUND(I341*H341,2)</f>
        <v>0</v>
      </c>
      <c r="BL341" s="18" t="s">
        <v>88</v>
      </c>
      <c r="BM341" s="238" t="s">
        <v>738</v>
      </c>
    </row>
    <row r="342" s="13" customFormat="1">
      <c r="A342" s="13"/>
      <c r="B342" s="263"/>
      <c r="C342" s="264"/>
      <c r="D342" s="240" t="s">
        <v>443</v>
      </c>
      <c r="E342" s="265" t="s">
        <v>1</v>
      </c>
      <c r="F342" s="266" t="s">
        <v>739</v>
      </c>
      <c r="G342" s="264"/>
      <c r="H342" s="267">
        <v>1</v>
      </c>
      <c r="I342" s="268"/>
      <c r="J342" s="264"/>
      <c r="K342" s="264"/>
      <c r="L342" s="269"/>
      <c r="M342" s="270"/>
      <c r="N342" s="271"/>
      <c r="O342" s="271"/>
      <c r="P342" s="271"/>
      <c r="Q342" s="271"/>
      <c r="R342" s="271"/>
      <c r="S342" s="271"/>
      <c r="T342" s="27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73" t="s">
        <v>443</v>
      </c>
      <c r="AU342" s="273" t="s">
        <v>90</v>
      </c>
      <c r="AV342" s="13" t="s">
        <v>90</v>
      </c>
      <c r="AW342" s="13" t="s">
        <v>36</v>
      </c>
      <c r="AX342" s="13" t="s">
        <v>80</v>
      </c>
      <c r="AY342" s="273" t="s">
        <v>156</v>
      </c>
    </row>
    <row r="343" s="14" customFormat="1">
      <c r="A343" s="14"/>
      <c r="B343" s="274"/>
      <c r="C343" s="275"/>
      <c r="D343" s="240" t="s">
        <v>443</v>
      </c>
      <c r="E343" s="276" t="s">
        <v>1</v>
      </c>
      <c r="F343" s="277" t="s">
        <v>445</v>
      </c>
      <c r="G343" s="275"/>
      <c r="H343" s="278">
        <v>1</v>
      </c>
      <c r="I343" s="279"/>
      <c r="J343" s="275"/>
      <c r="K343" s="275"/>
      <c r="L343" s="280"/>
      <c r="M343" s="281"/>
      <c r="N343" s="282"/>
      <c r="O343" s="282"/>
      <c r="P343" s="282"/>
      <c r="Q343" s="282"/>
      <c r="R343" s="282"/>
      <c r="S343" s="282"/>
      <c r="T343" s="28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84" t="s">
        <v>443</v>
      </c>
      <c r="AU343" s="284" t="s">
        <v>90</v>
      </c>
      <c r="AV343" s="14" t="s">
        <v>172</v>
      </c>
      <c r="AW343" s="14" t="s">
        <v>36</v>
      </c>
      <c r="AX343" s="14" t="s">
        <v>88</v>
      </c>
      <c r="AY343" s="284" t="s">
        <v>156</v>
      </c>
    </row>
    <row r="344" s="2" customFormat="1" ht="33" customHeight="1">
      <c r="A344" s="39"/>
      <c r="B344" s="40"/>
      <c r="C344" s="253" t="s">
        <v>740</v>
      </c>
      <c r="D344" s="253" t="s">
        <v>439</v>
      </c>
      <c r="E344" s="254" t="s">
        <v>741</v>
      </c>
      <c r="F344" s="255" t="s">
        <v>742</v>
      </c>
      <c r="G344" s="256" t="s">
        <v>317</v>
      </c>
      <c r="H344" s="257">
        <v>1</v>
      </c>
      <c r="I344" s="258"/>
      <c r="J344" s="259">
        <f>ROUND(I344*H344,2)</f>
        <v>0</v>
      </c>
      <c r="K344" s="255" t="s">
        <v>1</v>
      </c>
      <c r="L344" s="260"/>
      <c r="M344" s="261" t="s">
        <v>1</v>
      </c>
      <c r="N344" s="262" t="s">
        <v>45</v>
      </c>
      <c r="O344" s="92"/>
      <c r="P344" s="236">
        <f>O344*H344</f>
        <v>0</v>
      </c>
      <c r="Q344" s="236">
        <v>0</v>
      </c>
      <c r="R344" s="236">
        <f>Q344*H344</f>
        <v>0</v>
      </c>
      <c r="S344" s="236">
        <v>0</v>
      </c>
      <c r="T344" s="237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8" t="s">
        <v>90</v>
      </c>
      <c r="AT344" s="238" t="s">
        <v>439</v>
      </c>
      <c r="AU344" s="238" t="s">
        <v>90</v>
      </c>
      <c r="AY344" s="18" t="s">
        <v>156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8" t="s">
        <v>88</v>
      </c>
      <c r="BK344" s="239">
        <f>ROUND(I344*H344,2)</f>
        <v>0</v>
      </c>
      <c r="BL344" s="18" t="s">
        <v>88</v>
      </c>
      <c r="BM344" s="238" t="s">
        <v>743</v>
      </c>
    </row>
    <row r="345" s="13" customFormat="1">
      <c r="A345" s="13"/>
      <c r="B345" s="263"/>
      <c r="C345" s="264"/>
      <c r="D345" s="240" t="s">
        <v>443</v>
      </c>
      <c r="E345" s="265" t="s">
        <v>1</v>
      </c>
      <c r="F345" s="266" t="s">
        <v>744</v>
      </c>
      <c r="G345" s="264"/>
      <c r="H345" s="267">
        <v>1</v>
      </c>
      <c r="I345" s="268"/>
      <c r="J345" s="264"/>
      <c r="K345" s="264"/>
      <c r="L345" s="269"/>
      <c r="M345" s="270"/>
      <c r="N345" s="271"/>
      <c r="O345" s="271"/>
      <c r="P345" s="271"/>
      <c r="Q345" s="271"/>
      <c r="R345" s="271"/>
      <c r="S345" s="271"/>
      <c r="T345" s="27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73" t="s">
        <v>443</v>
      </c>
      <c r="AU345" s="273" t="s">
        <v>90</v>
      </c>
      <c r="AV345" s="13" t="s">
        <v>90</v>
      </c>
      <c r="AW345" s="13" t="s">
        <v>36</v>
      </c>
      <c r="AX345" s="13" t="s">
        <v>80</v>
      </c>
      <c r="AY345" s="273" t="s">
        <v>156</v>
      </c>
    </row>
    <row r="346" s="14" customFormat="1">
      <c r="A346" s="14"/>
      <c r="B346" s="274"/>
      <c r="C346" s="275"/>
      <c r="D346" s="240" t="s">
        <v>443</v>
      </c>
      <c r="E346" s="276" t="s">
        <v>1</v>
      </c>
      <c r="F346" s="277" t="s">
        <v>445</v>
      </c>
      <c r="G346" s="275"/>
      <c r="H346" s="278">
        <v>1</v>
      </c>
      <c r="I346" s="279"/>
      <c r="J346" s="275"/>
      <c r="K346" s="275"/>
      <c r="L346" s="280"/>
      <c r="M346" s="281"/>
      <c r="N346" s="282"/>
      <c r="O346" s="282"/>
      <c r="P346" s="282"/>
      <c r="Q346" s="282"/>
      <c r="R346" s="282"/>
      <c r="S346" s="282"/>
      <c r="T346" s="28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84" t="s">
        <v>443</v>
      </c>
      <c r="AU346" s="284" t="s">
        <v>90</v>
      </c>
      <c r="AV346" s="14" t="s">
        <v>172</v>
      </c>
      <c r="AW346" s="14" t="s">
        <v>36</v>
      </c>
      <c r="AX346" s="14" t="s">
        <v>88</v>
      </c>
      <c r="AY346" s="284" t="s">
        <v>156</v>
      </c>
    </row>
    <row r="347" s="2" customFormat="1" ht="16.5" customHeight="1">
      <c r="A347" s="39"/>
      <c r="B347" s="40"/>
      <c r="C347" s="253" t="s">
        <v>745</v>
      </c>
      <c r="D347" s="253" t="s">
        <v>439</v>
      </c>
      <c r="E347" s="254" t="s">
        <v>746</v>
      </c>
      <c r="F347" s="255" t="s">
        <v>747</v>
      </c>
      <c r="G347" s="256" t="s">
        <v>317</v>
      </c>
      <c r="H347" s="257">
        <v>1</v>
      </c>
      <c r="I347" s="258"/>
      <c r="J347" s="259">
        <f>ROUND(I347*H347,2)</f>
        <v>0</v>
      </c>
      <c r="K347" s="255" t="s">
        <v>1</v>
      </c>
      <c r="L347" s="260"/>
      <c r="M347" s="261" t="s">
        <v>1</v>
      </c>
      <c r="N347" s="262" t="s">
        <v>45</v>
      </c>
      <c r="O347" s="92"/>
      <c r="P347" s="236">
        <f>O347*H347</f>
        <v>0</v>
      </c>
      <c r="Q347" s="236">
        <v>0</v>
      </c>
      <c r="R347" s="236">
        <f>Q347*H347</f>
        <v>0</v>
      </c>
      <c r="S347" s="236">
        <v>0</v>
      </c>
      <c r="T347" s="237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8" t="s">
        <v>90</v>
      </c>
      <c r="AT347" s="238" t="s">
        <v>439</v>
      </c>
      <c r="AU347" s="238" t="s">
        <v>90</v>
      </c>
      <c r="AY347" s="18" t="s">
        <v>156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8" t="s">
        <v>88</v>
      </c>
      <c r="BK347" s="239">
        <f>ROUND(I347*H347,2)</f>
        <v>0</v>
      </c>
      <c r="BL347" s="18" t="s">
        <v>88</v>
      </c>
      <c r="BM347" s="238" t="s">
        <v>748</v>
      </c>
    </row>
    <row r="348" s="13" customFormat="1">
      <c r="A348" s="13"/>
      <c r="B348" s="263"/>
      <c r="C348" s="264"/>
      <c r="D348" s="240" t="s">
        <v>443</v>
      </c>
      <c r="E348" s="265" t="s">
        <v>1</v>
      </c>
      <c r="F348" s="266" t="s">
        <v>749</v>
      </c>
      <c r="G348" s="264"/>
      <c r="H348" s="267">
        <v>1</v>
      </c>
      <c r="I348" s="268"/>
      <c r="J348" s="264"/>
      <c r="K348" s="264"/>
      <c r="L348" s="269"/>
      <c r="M348" s="270"/>
      <c r="N348" s="271"/>
      <c r="O348" s="271"/>
      <c r="P348" s="271"/>
      <c r="Q348" s="271"/>
      <c r="R348" s="271"/>
      <c r="S348" s="271"/>
      <c r="T348" s="27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73" t="s">
        <v>443</v>
      </c>
      <c r="AU348" s="273" t="s">
        <v>90</v>
      </c>
      <c r="AV348" s="13" t="s">
        <v>90</v>
      </c>
      <c r="AW348" s="13" t="s">
        <v>36</v>
      </c>
      <c r="AX348" s="13" t="s">
        <v>80</v>
      </c>
      <c r="AY348" s="273" t="s">
        <v>156</v>
      </c>
    </row>
    <row r="349" s="14" customFormat="1">
      <c r="A349" s="14"/>
      <c r="B349" s="274"/>
      <c r="C349" s="275"/>
      <c r="D349" s="240" t="s">
        <v>443</v>
      </c>
      <c r="E349" s="276" t="s">
        <v>1</v>
      </c>
      <c r="F349" s="277" t="s">
        <v>445</v>
      </c>
      <c r="G349" s="275"/>
      <c r="H349" s="278">
        <v>1</v>
      </c>
      <c r="I349" s="279"/>
      <c r="J349" s="275"/>
      <c r="K349" s="275"/>
      <c r="L349" s="280"/>
      <c r="M349" s="281"/>
      <c r="N349" s="282"/>
      <c r="O349" s="282"/>
      <c r="P349" s="282"/>
      <c r="Q349" s="282"/>
      <c r="R349" s="282"/>
      <c r="S349" s="282"/>
      <c r="T349" s="28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84" t="s">
        <v>443</v>
      </c>
      <c r="AU349" s="284" t="s">
        <v>90</v>
      </c>
      <c r="AV349" s="14" t="s">
        <v>172</v>
      </c>
      <c r="AW349" s="14" t="s">
        <v>36</v>
      </c>
      <c r="AX349" s="14" t="s">
        <v>88</v>
      </c>
      <c r="AY349" s="284" t="s">
        <v>156</v>
      </c>
    </row>
    <row r="350" s="2" customFormat="1" ht="16.5" customHeight="1">
      <c r="A350" s="39"/>
      <c r="B350" s="40"/>
      <c r="C350" s="253" t="s">
        <v>750</v>
      </c>
      <c r="D350" s="253" t="s">
        <v>439</v>
      </c>
      <c r="E350" s="254" t="s">
        <v>751</v>
      </c>
      <c r="F350" s="255" t="s">
        <v>752</v>
      </c>
      <c r="G350" s="256" t="s">
        <v>317</v>
      </c>
      <c r="H350" s="257">
        <v>1</v>
      </c>
      <c r="I350" s="258"/>
      <c r="J350" s="259">
        <f>ROUND(I350*H350,2)</f>
        <v>0</v>
      </c>
      <c r="K350" s="255" t="s">
        <v>1</v>
      </c>
      <c r="L350" s="260"/>
      <c r="M350" s="261" t="s">
        <v>1</v>
      </c>
      <c r="N350" s="262" t="s">
        <v>45</v>
      </c>
      <c r="O350" s="92"/>
      <c r="P350" s="236">
        <f>O350*H350</f>
        <v>0</v>
      </c>
      <c r="Q350" s="236">
        <v>0</v>
      </c>
      <c r="R350" s="236">
        <f>Q350*H350</f>
        <v>0</v>
      </c>
      <c r="S350" s="236">
        <v>0</v>
      </c>
      <c r="T350" s="237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8" t="s">
        <v>90</v>
      </c>
      <c r="AT350" s="238" t="s">
        <v>439</v>
      </c>
      <c r="AU350" s="238" t="s">
        <v>90</v>
      </c>
      <c r="AY350" s="18" t="s">
        <v>156</v>
      </c>
      <c r="BE350" s="239">
        <f>IF(N350="základní",J350,0)</f>
        <v>0</v>
      </c>
      <c r="BF350" s="239">
        <f>IF(N350="snížená",J350,0)</f>
        <v>0</v>
      </c>
      <c r="BG350" s="239">
        <f>IF(N350="zákl. přenesená",J350,0)</f>
        <v>0</v>
      </c>
      <c r="BH350" s="239">
        <f>IF(N350="sníž. přenesená",J350,0)</f>
        <v>0</v>
      </c>
      <c r="BI350" s="239">
        <f>IF(N350="nulová",J350,0)</f>
        <v>0</v>
      </c>
      <c r="BJ350" s="18" t="s">
        <v>88</v>
      </c>
      <c r="BK350" s="239">
        <f>ROUND(I350*H350,2)</f>
        <v>0</v>
      </c>
      <c r="BL350" s="18" t="s">
        <v>88</v>
      </c>
      <c r="BM350" s="238" t="s">
        <v>753</v>
      </c>
    </row>
    <row r="351" s="13" customFormat="1">
      <c r="A351" s="13"/>
      <c r="B351" s="263"/>
      <c r="C351" s="264"/>
      <c r="D351" s="240" t="s">
        <v>443</v>
      </c>
      <c r="E351" s="265" t="s">
        <v>1</v>
      </c>
      <c r="F351" s="266" t="s">
        <v>754</v>
      </c>
      <c r="G351" s="264"/>
      <c r="H351" s="267">
        <v>1</v>
      </c>
      <c r="I351" s="268"/>
      <c r="J351" s="264"/>
      <c r="K351" s="264"/>
      <c r="L351" s="269"/>
      <c r="M351" s="270"/>
      <c r="N351" s="271"/>
      <c r="O351" s="271"/>
      <c r="P351" s="271"/>
      <c r="Q351" s="271"/>
      <c r="R351" s="271"/>
      <c r="S351" s="271"/>
      <c r="T351" s="27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73" t="s">
        <v>443</v>
      </c>
      <c r="AU351" s="273" t="s">
        <v>90</v>
      </c>
      <c r="AV351" s="13" t="s">
        <v>90</v>
      </c>
      <c r="AW351" s="13" t="s">
        <v>36</v>
      </c>
      <c r="AX351" s="13" t="s">
        <v>80</v>
      </c>
      <c r="AY351" s="273" t="s">
        <v>156</v>
      </c>
    </row>
    <row r="352" s="14" customFormat="1">
      <c r="A352" s="14"/>
      <c r="B352" s="274"/>
      <c r="C352" s="275"/>
      <c r="D352" s="240" t="s">
        <v>443</v>
      </c>
      <c r="E352" s="276" t="s">
        <v>1</v>
      </c>
      <c r="F352" s="277" t="s">
        <v>445</v>
      </c>
      <c r="G352" s="275"/>
      <c r="H352" s="278">
        <v>1</v>
      </c>
      <c r="I352" s="279"/>
      <c r="J352" s="275"/>
      <c r="K352" s="275"/>
      <c r="L352" s="280"/>
      <c r="M352" s="281"/>
      <c r="N352" s="282"/>
      <c r="O352" s="282"/>
      <c r="P352" s="282"/>
      <c r="Q352" s="282"/>
      <c r="R352" s="282"/>
      <c r="S352" s="282"/>
      <c r="T352" s="28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84" t="s">
        <v>443</v>
      </c>
      <c r="AU352" s="284" t="s">
        <v>90</v>
      </c>
      <c r="AV352" s="14" t="s">
        <v>172</v>
      </c>
      <c r="AW352" s="14" t="s">
        <v>36</v>
      </c>
      <c r="AX352" s="14" t="s">
        <v>88</v>
      </c>
      <c r="AY352" s="284" t="s">
        <v>156</v>
      </c>
    </row>
    <row r="353" s="2" customFormat="1" ht="16.5" customHeight="1">
      <c r="A353" s="39"/>
      <c r="B353" s="40"/>
      <c r="C353" s="253" t="s">
        <v>755</v>
      </c>
      <c r="D353" s="253" t="s">
        <v>439</v>
      </c>
      <c r="E353" s="254" t="s">
        <v>756</v>
      </c>
      <c r="F353" s="255" t="s">
        <v>531</v>
      </c>
      <c r="G353" s="256" t="s">
        <v>163</v>
      </c>
      <c r="H353" s="257">
        <v>1</v>
      </c>
      <c r="I353" s="258"/>
      <c r="J353" s="259">
        <f>ROUND(I353*H353,2)</f>
        <v>0</v>
      </c>
      <c r="K353" s="255" t="s">
        <v>1</v>
      </c>
      <c r="L353" s="260"/>
      <c r="M353" s="261" t="s">
        <v>1</v>
      </c>
      <c r="N353" s="262" t="s">
        <v>45</v>
      </c>
      <c r="O353" s="92"/>
      <c r="P353" s="236">
        <f>O353*H353</f>
        <v>0</v>
      </c>
      <c r="Q353" s="236">
        <v>0</v>
      </c>
      <c r="R353" s="236">
        <f>Q353*H353</f>
        <v>0</v>
      </c>
      <c r="S353" s="236">
        <v>0</v>
      </c>
      <c r="T353" s="237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8" t="s">
        <v>90</v>
      </c>
      <c r="AT353" s="238" t="s">
        <v>439</v>
      </c>
      <c r="AU353" s="238" t="s">
        <v>90</v>
      </c>
      <c r="AY353" s="18" t="s">
        <v>156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8" t="s">
        <v>88</v>
      </c>
      <c r="BK353" s="239">
        <f>ROUND(I353*H353,2)</f>
        <v>0</v>
      </c>
      <c r="BL353" s="18" t="s">
        <v>88</v>
      </c>
      <c r="BM353" s="238" t="s">
        <v>757</v>
      </c>
    </row>
    <row r="354" s="13" customFormat="1">
      <c r="A354" s="13"/>
      <c r="B354" s="263"/>
      <c r="C354" s="264"/>
      <c r="D354" s="240" t="s">
        <v>443</v>
      </c>
      <c r="E354" s="265" t="s">
        <v>1</v>
      </c>
      <c r="F354" s="266" t="s">
        <v>88</v>
      </c>
      <c r="G354" s="264"/>
      <c r="H354" s="267">
        <v>1</v>
      </c>
      <c r="I354" s="268"/>
      <c r="J354" s="264"/>
      <c r="K354" s="264"/>
      <c r="L354" s="269"/>
      <c r="M354" s="270"/>
      <c r="N354" s="271"/>
      <c r="O354" s="271"/>
      <c r="P354" s="271"/>
      <c r="Q354" s="271"/>
      <c r="R354" s="271"/>
      <c r="S354" s="271"/>
      <c r="T354" s="27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73" t="s">
        <v>443</v>
      </c>
      <c r="AU354" s="273" t="s">
        <v>90</v>
      </c>
      <c r="AV354" s="13" t="s">
        <v>90</v>
      </c>
      <c r="AW354" s="13" t="s">
        <v>36</v>
      </c>
      <c r="AX354" s="13" t="s">
        <v>80</v>
      </c>
      <c r="AY354" s="273" t="s">
        <v>156</v>
      </c>
    </row>
    <row r="355" s="14" customFormat="1">
      <c r="A355" s="14"/>
      <c r="B355" s="274"/>
      <c r="C355" s="275"/>
      <c r="D355" s="240" t="s">
        <v>443</v>
      </c>
      <c r="E355" s="276" t="s">
        <v>1</v>
      </c>
      <c r="F355" s="277" t="s">
        <v>445</v>
      </c>
      <c r="G355" s="275"/>
      <c r="H355" s="278">
        <v>1</v>
      </c>
      <c r="I355" s="279"/>
      <c r="J355" s="275"/>
      <c r="K355" s="275"/>
      <c r="L355" s="280"/>
      <c r="M355" s="281"/>
      <c r="N355" s="282"/>
      <c r="O355" s="282"/>
      <c r="P355" s="282"/>
      <c r="Q355" s="282"/>
      <c r="R355" s="282"/>
      <c r="S355" s="282"/>
      <c r="T355" s="28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84" t="s">
        <v>443</v>
      </c>
      <c r="AU355" s="284" t="s">
        <v>90</v>
      </c>
      <c r="AV355" s="14" t="s">
        <v>172</v>
      </c>
      <c r="AW355" s="14" t="s">
        <v>36</v>
      </c>
      <c r="AX355" s="14" t="s">
        <v>88</v>
      </c>
      <c r="AY355" s="284" t="s">
        <v>156</v>
      </c>
    </row>
    <row r="356" s="12" customFormat="1" ht="22.8" customHeight="1">
      <c r="A356" s="12"/>
      <c r="B356" s="211"/>
      <c r="C356" s="212"/>
      <c r="D356" s="213" t="s">
        <v>79</v>
      </c>
      <c r="E356" s="225" t="s">
        <v>758</v>
      </c>
      <c r="F356" s="225" t="s">
        <v>759</v>
      </c>
      <c r="G356" s="212"/>
      <c r="H356" s="212"/>
      <c r="I356" s="215"/>
      <c r="J356" s="226">
        <f>BK356</f>
        <v>0</v>
      </c>
      <c r="K356" s="212"/>
      <c r="L356" s="217"/>
      <c r="M356" s="218"/>
      <c r="N356" s="219"/>
      <c r="O356" s="219"/>
      <c r="P356" s="220">
        <f>SUM(P357:P377)</f>
        <v>0</v>
      </c>
      <c r="Q356" s="219"/>
      <c r="R356" s="220">
        <f>SUM(R357:R377)</f>
        <v>0</v>
      </c>
      <c r="S356" s="219"/>
      <c r="T356" s="221">
        <f>SUM(T357:T377)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22" t="s">
        <v>155</v>
      </c>
      <c r="AT356" s="223" t="s">
        <v>79</v>
      </c>
      <c r="AU356" s="223" t="s">
        <v>88</v>
      </c>
      <c r="AY356" s="222" t="s">
        <v>156</v>
      </c>
      <c r="BK356" s="224">
        <f>SUM(BK357:BK377)</f>
        <v>0</v>
      </c>
    </row>
    <row r="357" s="2" customFormat="1" ht="24.15" customHeight="1">
      <c r="A357" s="39"/>
      <c r="B357" s="40"/>
      <c r="C357" s="253" t="s">
        <v>760</v>
      </c>
      <c r="D357" s="253" t="s">
        <v>439</v>
      </c>
      <c r="E357" s="254" t="s">
        <v>761</v>
      </c>
      <c r="F357" s="255" t="s">
        <v>762</v>
      </c>
      <c r="G357" s="256" t="s">
        <v>317</v>
      </c>
      <c r="H357" s="257">
        <v>1</v>
      </c>
      <c r="I357" s="258"/>
      <c r="J357" s="259">
        <f>ROUND(I357*H357,2)</f>
        <v>0</v>
      </c>
      <c r="K357" s="255" t="s">
        <v>1</v>
      </c>
      <c r="L357" s="260"/>
      <c r="M357" s="261" t="s">
        <v>1</v>
      </c>
      <c r="N357" s="262" t="s">
        <v>45</v>
      </c>
      <c r="O357" s="92"/>
      <c r="P357" s="236">
        <f>O357*H357</f>
        <v>0</v>
      </c>
      <c r="Q357" s="236">
        <v>0</v>
      </c>
      <c r="R357" s="236">
        <f>Q357*H357</f>
        <v>0</v>
      </c>
      <c r="S357" s="236">
        <v>0</v>
      </c>
      <c r="T357" s="237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8" t="s">
        <v>90</v>
      </c>
      <c r="AT357" s="238" t="s">
        <v>439</v>
      </c>
      <c r="AU357" s="238" t="s">
        <v>90</v>
      </c>
      <c r="AY357" s="18" t="s">
        <v>156</v>
      </c>
      <c r="BE357" s="239">
        <f>IF(N357="základní",J357,0)</f>
        <v>0</v>
      </c>
      <c r="BF357" s="239">
        <f>IF(N357="snížená",J357,0)</f>
        <v>0</v>
      </c>
      <c r="BG357" s="239">
        <f>IF(N357="zákl. přenesená",J357,0)</f>
        <v>0</v>
      </c>
      <c r="BH357" s="239">
        <f>IF(N357="sníž. přenesená",J357,0)</f>
        <v>0</v>
      </c>
      <c r="BI357" s="239">
        <f>IF(N357="nulová",J357,0)</f>
        <v>0</v>
      </c>
      <c r="BJ357" s="18" t="s">
        <v>88</v>
      </c>
      <c r="BK357" s="239">
        <f>ROUND(I357*H357,2)</f>
        <v>0</v>
      </c>
      <c r="BL357" s="18" t="s">
        <v>88</v>
      </c>
      <c r="BM357" s="238" t="s">
        <v>763</v>
      </c>
    </row>
    <row r="358" s="13" customFormat="1">
      <c r="A358" s="13"/>
      <c r="B358" s="263"/>
      <c r="C358" s="264"/>
      <c r="D358" s="240" t="s">
        <v>443</v>
      </c>
      <c r="E358" s="265" t="s">
        <v>1</v>
      </c>
      <c r="F358" s="266" t="s">
        <v>764</v>
      </c>
      <c r="G358" s="264"/>
      <c r="H358" s="267">
        <v>1</v>
      </c>
      <c r="I358" s="268"/>
      <c r="J358" s="264"/>
      <c r="K358" s="264"/>
      <c r="L358" s="269"/>
      <c r="M358" s="270"/>
      <c r="N358" s="271"/>
      <c r="O358" s="271"/>
      <c r="P358" s="271"/>
      <c r="Q358" s="271"/>
      <c r="R358" s="271"/>
      <c r="S358" s="271"/>
      <c r="T358" s="27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73" t="s">
        <v>443</v>
      </c>
      <c r="AU358" s="273" t="s">
        <v>90</v>
      </c>
      <c r="AV358" s="13" t="s">
        <v>90</v>
      </c>
      <c r="AW358" s="13" t="s">
        <v>36</v>
      </c>
      <c r="AX358" s="13" t="s">
        <v>80</v>
      </c>
      <c r="AY358" s="273" t="s">
        <v>156</v>
      </c>
    </row>
    <row r="359" s="14" customFormat="1">
      <c r="A359" s="14"/>
      <c r="B359" s="274"/>
      <c r="C359" s="275"/>
      <c r="D359" s="240" t="s">
        <v>443</v>
      </c>
      <c r="E359" s="276" t="s">
        <v>1</v>
      </c>
      <c r="F359" s="277" t="s">
        <v>445</v>
      </c>
      <c r="G359" s="275"/>
      <c r="H359" s="278">
        <v>1</v>
      </c>
      <c r="I359" s="279"/>
      <c r="J359" s="275"/>
      <c r="K359" s="275"/>
      <c r="L359" s="280"/>
      <c r="M359" s="281"/>
      <c r="N359" s="282"/>
      <c r="O359" s="282"/>
      <c r="P359" s="282"/>
      <c r="Q359" s="282"/>
      <c r="R359" s="282"/>
      <c r="S359" s="282"/>
      <c r="T359" s="28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84" t="s">
        <v>443</v>
      </c>
      <c r="AU359" s="284" t="s">
        <v>90</v>
      </c>
      <c r="AV359" s="14" t="s">
        <v>172</v>
      </c>
      <c r="AW359" s="14" t="s">
        <v>36</v>
      </c>
      <c r="AX359" s="14" t="s">
        <v>88</v>
      </c>
      <c r="AY359" s="284" t="s">
        <v>156</v>
      </c>
    </row>
    <row r="360" s="2" customFormat="1" ht="37.8" customHeight="1">
      <c r="A360" s="39"/>
      <c r="B360" s="40"/>
      <c r="C360" s="253" t="s">
        <v>765</v>
      </c>
      <c r="D360" s="253" t="s">
        <v>439</v>
      </c>
      <c r="E360" s="254" t="s">
        <v>766</v>
      </c>
      <c r="F360" s="255" t="s">
        <v>767</v>
      </c>
      <c r="G360" s="256" t="s">
        <v>317</v>
      </c>
      <c r="H360" s="257">
        <v>3</v>
      </c>
      <c r="I360" s="258"/>
      <c r="J360" s="259">
        <f>ROUND(I360*H360,2)</f>
        <v>0</v>
      </c>
      <c r="K360" s="255" t="s">
        <v>1</v>
      </c>
      <c r="L360" s="260"/>
      <c r="M360" s="261" t="s">
        <v>1</v>
      </c>
      <c r="N360" s="262" t="s">
        <v>45</v>
      </c>
      <c r="O360" s="92"/>
      <c r="P360" s="236">
        <f>O360*H360</f>
        <v>0</v>
      </c>
      <c r="Q360" s="236">
        <v>0</v>
      </c>
      <c r="R360" s="236">
        <f>Q360*H360</f>
        <v>0</v>
      </c>
      <c r="S360" s="236">
        <v>0</v>
      </c>
      <c r="T360" s="237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8" t="s">
        <v>90</v>
      </c>
      <c r="AT360" s="238" t="s">
        <v>439</v>
      </c>
      <c r="AU360" s="238" t="s">
        <v>90</v>
      </c>
      <c r="AY360" s="18" t="s">
        <v>156</v>
      </c>
      <c r="BE360" s="239">
        <f>IF(N360="základní",J360,0)</f>
        <v>0</v>
      </c>
      <c r="BF360" s="239">
        <f>IF(N360="snížená",J360,0)</f>
        <v>0</v>
      </c>
      <c r="BG360" s="239">
        <f>IF(N360="zákl. přenesená",J360,0)</f>
        <v>0</v>
      </c>
      <c r="BH360" s="239">
        <f>IF(N360="sníž. přenesená",J360,0)</f>
        <v>0</v>
      </c>
      <c r="BI360" s="239">
        <f>IF(N360="nulová",J360,0)</f>
        <v>0</v>
      </c>
      <c r="BJ360" s="18" t="s">
        <v>88</v>
      </c>
      <c r="BK360" s="239">
        <f>ROUND(I360*H360,2)</f>
        <v>0</v>
      </c>
      <c r="BL360" s="18" t="s">
        <v>88</v>
      </c>
      <c r="BM360" s="238" t="s">
        <v>768</v>
      </c>
    </row>
    <row r="361" s="13" customFormat="1">
      <c r="A361" s="13"/>
      <c r="B361" s="263"/>
      <c r="C361" s="264"/>
      <c r="D361" s="240" t="s">
        <v>443</v>
      </c>
      <c r="E361" s="265" t="s">
        <v>1</v>
      </c>
      <c r="F361" s="266" t="s">
        <v>769</v>
      </c>
      <c r="G361" s="264"/>
      <c r="H361" s="267">
        <v>3</v>
      </c>
      <c r="I361" s="268"/>
      <c r="J361" s="264"/>
      <c r="K361" s="264"/>
      <c r="L361" s="269"/>
      <c r="M361" s="270"/>
      <c r="N361" s="271"/>
      <c r="O361" s="271"/>
      <c r="P361" s="271"/>
      <c r="Q361" s="271"/>
      <c r="R361" s="271"/>
      <c r="S361" s="271"/>
      <c r="T361" s="27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73" t="s">
        <v>443</v>
      </c>
      <c r="AU361" s="273" t="s">
        <v>90</v>
      </c>
      <c r="AV361" s="13" t="s">
        <v>90</v>
      </c>
      <c r="AW361" s="13" t="s">
        <v>36</v>
      </c>
      <c r="AX361" s="13" t="s">
        <v>80</v>
      </c>
      <c r="AY361" s="273" t="s">
        <v>156</v>
      </c>
    </row>
    <row r="362" s="14" customFormat="1">
      <c r="A362" s="14"/>
      <c r="B362" s="274"/>
      <c r="C362" s="275"/>
      <c r="D362" s="240" t="s">
        <v>443</v>
      </c>
      <c r="E362" s="276" t="s">
        <v>1</v>
      </c>
      <c r="F362" s="277" t="s">
        <v>445</v>
      </c>
      <c r="G362" s="275"/>
      <c r="H362" s="278">
        <v>3</v>
      </c>
      <c r="I362" s="279"/>
      <c r="J362" s="275"/>
      <c r="K362" s="275"/>
      <c r="L362" s="280"/>
      <c r="M362" s="281"/>
      <c r="N362" s="282"/>
      <c r="O362" s="282"/>
      <c r="P362" s="282"/>
      <c r="Q362" s="282"/>
      <c r="R362" s="282"/>
      <c r="S362" s="282"/>
      <c r="T362" s="28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84" t="s">
        <v>443</v>
      </c>
      <c r="AU362" s="284" t="s">
        <v>90</v>
      </c>
      <c r="AV362" s="14" t="s">
        <v>172</v>
      </c>
      <c r="AW362" s="14" t="s">
        <v>36</v>
      </c>
      <c r="AX362" s="14" t="s">
        <v>88</v>
      </c>
      <c r="AY362" s="284" t="s">
        <v>156</v>
      </c>
    </row>
    <row r="363" s="2" customFormat="1" ht="21.75" customHeight="1">
      <c r="A363" s="39"/>
      <c r="B363" s="40"/>
      <c r="C363" s="253" t="s">
        <v>770</v>
      </c>
      <c r="D363" s="253" t="s">
        <v>439</v>
      </c>
      <c r="E363" s="254" t="s">
        <v>771</v>
      </c>
      <c r="F363" s="255" t="s">
        <v>772</v>
      </c>
      <c r="G363" s="256" t="s">
        <v>317</v>
      </c>
      <c r="H363" s="257">
        <v>1</v>
      </c>
      <c r="I363" s="258"/>
      <c r="J363" s="259">
        <f>ROUND(I363*H363,2)</f>
        <v>0</v>
      </c>
      <c r="K363" s="255" t="s">
        <v>1</v>
      </c>
      <c r="L363" s="260"/>
      <c r="M363" s="261" t="s">
        <v>1</v>
      </c>
      <c r="N363" s="262" t="s">
        <v>45</v>
      </c>
      <c r="O363" s="92"/>
      <c r="P363" s="236">
        <f>O363*H363</f>
        <v>0</v>
      </c>
      <c r="Q363" s="236">
        <v>0</v>
      </c>
      <c r="R363" s="236">
        <f>Q363*H363</f>
        <v>0</v>
      </c>
      <c r="S363" s="236">
        <v>0</v>
      </c>
      <c r="T363" s="237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8" t="s">
        <v>90</v>
      </c>
      <c r="AT363" s="238" t="s">
        <v>439</v>
      </c>
      <c r="AU363" s="238" t="s">
        <v>90</v>
      </c>
      <c r="AY363" s="18" t="s">
        <v>156</v>
      </c>
      <c r="BE363" s="239">
        <f>IF(N363="základní",J363,0)</f>
        <v>0</v>
      </c>
      <c r="BF363" s="239">
        <f>IF(N363="snížená",J363,0)</f>
        <v>0</v>
      </c>
      <c r="BG363" s="239">
        <f>IF(N363="zákl. přenesená",J363,0)</f>
        <v>0</v>
      </c>
      <c r="BH363" s="239">
        <f>IF(N363="sníž. přenesená",J363,0)</f>
        <v>0</v>
      </c>
      <c r="BI363" s="239">
        <f>IF(N363="nulová",J363,0)</f>
        <v>0</v>
      </c>
      <c r="BJ363" s="18" t="s">
        <v>88</v>
      </c>
      <c r="BK363" s="239">
        <f>ROUND(I363*H363,2)</f>
        <v>0</v>
      </c>
      <c r="BL363" s="18" t="s">
        <v>88</v>
      </c>
      <c r="BM363" s="238" t="s">
        <v>773</v>
      </c>
    </row>
    <row r="364" s="13" customFormat="1">
      <c r="A364" s="13"/>
      <c r="B364" s="263"/>
      <c r="C364" s="264"/>
      <c r="D364" s="240" t="s">
        <v>443</v>
      </c>
      <c r="E364" s="265" t="s">
        <v>1</v>
      </c>
      <c r="F364" s="266" t="s">
        <v>774</v>
      </c>
      <c r="G364" s="264"/>
      <c r="H364" s="267">
        <v>1</v>
      </c>
      <c r="I364" s="268"/>
      <c r="J364" s="264"/>
      <c r="K364" s="264"/>
      <c r="L364" s="269"/>
      <c r="M364" s="270"/>
      <c r="N364" s="271"/>
      <c r="O364" s="271"/>
      <c r="P364" s="271"/>
      <c r="Q364" s="271"/>
      <c r="R364" s="271"/>
      <c r="S364" s="271"/>
      <c r="T364" s="27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73" t="s">
        <v>443</v>
      </c>
      <c r="AU364" s="273" t="s">
        <v>90</v>
      </c>
      <c r="AV364" s="13" t="s">
        <v>90</v>
      </c>
      <c r="AW364" s="13" t="s">
        <v>36</v>
      </c>
      <c r="AX364" s="13" t="s">
        <v>80</v>
      </c>
      <c r="AY364" s="273" t="s">
        <v>156</v>
      </c>
    </row>
    <row r="365" s="14" customFormat="1">
      <c r="A365" s="14"/>
      <c r="B365" s="274"/>
      <c r="C365" s="275"/>
      <c r="D365" s="240" t="s">
        <v>443</v>
      </c>
      <c r="E365" s="276" t="s">
        <v>1</v>
      </c>
      <c r="F365" s="277" t="s">
        <v>445</v>
      </c>
      <c r="G365" s="275"/>
      <c r="H365" s="278">
        <v>1</v>
      </c>
      <c r="I365" s="279"/>
      <c r="J365" s="275"/>
      <c r="K365" s="275"/>
      <c r="L365" s="280"/>
      <c r="M365" s="281"/>
      <c r="N365" s="282"/>
      <c r="O365" s="282"/>
      <c r="P365" s="282"/>
      <c r="Q365" s="282"/>
      <c r="R365" s="282"/>
      <c r="S365" s="282"/>
      <c r="T365" s="28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84" t="s">
        <v>443</v>
      </c>
      <c r="AU365" s="284" t="s">
        <v>90</v>
      </c>
      <c r="AV365" s="14" t="s">
        <v>172</v>
      </c>
      <c r="AW365" s="14" t="s">
        <v>36</v>
      </c>
      <c r="AX365" s="14" t="s">
        <v>88</v>
      </c>
      <c r="AY365" s="284" t="s">
        <v>156</v>
      </c>
    </row>
    <row r="366" s="2" customFormat="1" ht="21.75" customHeight="1">
      <c r="A366" s="39"/>
      <c r="B366" s="40"/>
      <c r="C366" s="253" t="s">
        <v>775</v>
      </c>
      <c r="D366" s="253" t="s">
        <v>439</v>
      </c>
      <c r="E366" s="254" t="s">
        <v>776</v>
      </c>
      <c r="F366" s="255" t="s">
        <v>777</v>
      </c>
      <c r="G366" s="256" t="s">
        <v>317</v>
      </c>
      <c r="H366" s="257">
        <v>1</v>
      </c>
      <c r="I366" s="258"/>
      <c r="J366" s="259">
        <f>ROUND(I366*H366,2)</f>
        <v>0</v>
      </c>
      <c r="K366" s="255" t="s">
        <v>1</v>
      </c>
      <c r="L366" s="260"/>
      <c r="M366" s="261" t="s">
        <v>1</v>
      </c>
      <c r="N366" s="262" t="s">
        <v>45</v>
      </c>
      <c r="O366" s="92"/>
      <c r="P366" s="236">
        <f>O366*H366</f>
        <v>0</v>
      </c>
      <c r="Q366" s="236">
        <v>0</v>
      </c>
      <c r="R366" s="236">
        <f>Q366*H366</f>
        <v>0</v>
      </c>
      <c r="S366" s="236">
        <v>0</v>
      </c>
      <c r="T366" s="237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8" t="s">
        <v>90</v>
      </c>
      <c r="AT366" s="238" t="s">
        <v>439</v>
      </c>
      <c r="AU366" s="238" t="s">
        <v>90</v>
      </c>
      <c r="AY366" s="18" t="s">
        <v>156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8" t="s">
        <v>88</v>
      </c>
      <c r="BK366" s="239">
        <f>ROUND(I366*H366,2)</f>
        <v>0</v>
      </c>
      <c r="BL366" s="18" t="s">
        <v>88</v>
      </c>
      <c r="BM366" s="238" t="s">
        <v>778</v>
      </c>
    </row>
    <row r="367" s="13" customFormat="1">
      <c r="A367" s="13"/>
      <c r="B367" s="263"/>
      <c r="C367" s="264"/>
      <c r="D367" s="240" t="s">
        <v>443</v>
      </c>
      <c r="E367" s="265" t="s">
        <v>1</v>
      </c>
      <c r="F367" s="266" t="s">
        <v>779</v>
      </c>
      <c r="G367" s="264"/>
      <c r="H367" s="267">
        <v>1</v>
      </c>
      <c r="I367" s="268"/>
      <c r="J367" s="264"/>
      <c r="K367" s="264"/>
      <c r="L367" s="269"/>
      <c r="M367" s="270"/>
      <c r="N367" s="271"/>
      <c r="O367" s="271"/>
      <c r="P367" s="271"/>
      <c r="Q367" s="271"/>
      <c r="R367" s="271"/>
      <c r="S367" s="271"/>
      <c r="T367" s="27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73" t="s">
        <v>443</v>
      </c>
      <c r="AU367" s="273" t="s">
        <v>90</v>
      </c>
      <c r="AV367" s="13" t="s">
        <v>90</v>
      </c>
      <c r="AW367" s="13" t="s">
        <v>36</v>
      </c>
      <c r="AX367" s="13" t="s">
        <v>80</v>
      </c>
      <c r="AY367" s="273" t="s">
        <v>156</v>
      </c>
    </row>
    <row r="368" s="14" customFormat="1">
      <c r="A368" s="14"/>
      <c r="B368" s="274"/>
      <c r="C368" s="275"/>
      <c r="D368" s="240" t="s">
        <v>443</v>
      </c>
      <c r="E368" s="276" t="s">
        <v>1</v>
      </c>
      <c r="F368" s="277" t="s">
        <v>445</v>
      </c>
      <c r="G368" s="275"/>
      <c r="H368" s="278">
        <v>1</v>
      </c>
      <c r="I368" s="279"/>
      <c r="J368" s="275"/>
      <c r="K368" s="275"/>
      <c r="L368" s="280"/>
      <c r="M368" s="281"/>
      <c r="N368" s="282"/>
      <c r="O368" s="282"/>
      <c r="P368" s="282"/>
      <c r="Q368" s="282"/>
      <c r="R368" s="282"/>
      <c r="S368" s="282"/>
      <c r="T368" s="28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84" t="s">
        <v>443</v>
      </c>
      <c r="AU368" s="284" t="s">
        <v>90</v>
      </c>
      <c r="AV368" s="14" t="s">
        <v>172</v>
      </c>
      <c r="AW368" s="14" t="s">
        <v>36</v>
      </c>
      <c r="AX368" s="14" t="s">
        <v>88</v>
      </c>
      <c r="AY368" s="284" t="s">
        <v>156</v>
      </c>
    </row>
    <row r="369" s="2" customFormat="1" ht="21.75" customHeight="1">
      <c r="A369" s="39"/>
      <c r="B369" s="40"/>
      <c r="C369" s="253" t="s">
        <v>780</v>
      </c>
      <c r="D369" s="253" t="s">
        <v>439</v>
      </c>
      <c r="E369" s="254" t="s">
        <v>781</v>
      </c>
      <c r="F369" s="255" t="s">
        <v>782</v>
      </c>
      <c r="G369" s="256" t="s">
        <v>317</v>
      </c>
      <c r="H369" s="257">
        <v>1</v>
      </c>
      <c r="I369" s="258"/>
      <c r="J369" s="259">
        <f>ROUND(I369*H369,2)</f>
        <v>0</v>
      </c>
      <c r="K369" s="255" t="s">
        <v>1</v>
      </c>
      <c r="L369" s="260"/>
      <c r="M369" s="261" t="s">
        <v>1</v>
      </c>
      <c r="N369" s="262" t="s">
        <v>45</v>
      </c>
      <c r="O369" s="92"/>
      <c r="P369" s="236">
        <f>O369*H369</f>
        <v>0</v>
      </c>
      <c r="Q369" s="236">
        <v>0</v>
      </c>
      <c r="R369" s="236">
        <f>Q369*H369</f>
        <v>0</v>
      </c>
      <c r="S369" s="236">
        <v>0</v>
      </c>
      <c r="T369" s="237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8" t="s">
        <v>90</v>
      </c>
      <c r="AT369" s="238" t="s">
        <v>439</v>
      </c>
      <c r="AU369" s="238" t="s">
        <v>90</v>
      </c>
      <c r="AY369" s="18" t="s">
        <v>156</v>
      </c>
      <c r="BE369" s="239">
        <f>IF(N369="základní",J369,0)</f>
        <v>0</v>
      </c>
      <c r="BF369" s="239">
        <f>IF(N369="snížená",J369,0)</f>
        <v>0</v>
      </c>
      <c r="BG369" s="239">
        <f>IF(N369="zákl. přenesená",J369,0)</f>
        <v>0</v>
      </c>
      <c r="BH369" s="239">
        <f>IF(N369="sníž. přenesená",J369,0)</f>
        <v>0</v>
      </c>
      <c r="BI369" s="239">
        <f>IF(N369="nulová",J369,0)</f>
        <v>0</v>
      </c>
      <c r="BJ369" s="18" t="s">
        <v>88</v>
      </c>
      <c r="BK369" s="239">
        <f>ROUND(I369*H369,2)</f>
        <v>0</v>
      </c>
      <c r="BL369" s="18" t="s">
        <v>88</v>
      </c>
      <c r="BM369" s="238" t="s">
        <v>783</v>
      </c>
    </row>
    <row r="370" s="13" customFormat="1">
      <c r="A370" s="13"/>
      <c r="B370" s="263"/>
      <c r="C370" s="264"/>
      <c r="D370" s="240" t="s">
        <v>443</v>
      </c>
      <c r="E370" s="265" t="s">
        <v>1</v>
      </c>
      <c r="F370" s="266" t="s">
        <v>784</v>
      </c>
      <c r="G370" s="264"/>
      <c r="H370" s="267">
        <v>1</v>
      </c>
      <c r="I370" s="268"/>
      <c r="J370" s="264"/>
      <c r="K370" s="264"/>
      <c r="L370" s="269"/>
      <c r="M370" s="270"/>
      <c r="N370" s="271"/>
      <c r="O370" s="271"/>
      <c r="P370" s="271"/>
      <c r="Q370" s="271"/>
      <c r="R370" s="271"/>
      <c r="S370" s="271"/>
      <c r="T370" s="27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73" t="s">
        <v>443</v>
      </c>
      <c r="AU370" s="273" t="s">
        <v>90</v>
      </c>
      <c r="AV370" s="13" t="s">
        <v>90</v>
      </c>
      <c r="AW370" s="13" t="s">
        <v>36</v>
      </c>
      <c r="AX370" s="13" t="s">
        <v>80</v>
      </c>
      <c r="AY370" s="273" t="s">
        <v>156</v>
      </c>
    </row>
    <row r="371" s="14" customFormat="1">
      <c r="A371" s="14"/>
      <c r="B371" s="274"/>
      <c r="C371" s="275"/>
      <c r="D371" s="240" t="s">
        <v>443</v>
      </c>
      <c r="E371" s="276" t="s">
        <v>1</v>
      </c>
      <c r="F371" s="277" t="s">
        <v>445</v>
      </c>
      <c r="G371" s="275"/>
      <c r="H371" s="278">
        <v>1</v>
      </c>
      <c r="I371" s="279"/>
      <c r="J371" s="275"/>
      <c r="K371" s="275"/>
      <c r="L371" s="280"/>
      <c r="M371" s="281"/>
      <c r="N371" s="282"/>
      <c r="O371" s="282"/>
      <c r="P371" s="282"/>
      <c r="Q371" s="282"/>
      <c r="R371" s="282"/>
      <c r="S371" s="282"/>
      <c r="T371" s="28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84" t="s">
        <v>443</v>
      </c>
      <c r="AU371" s="284" t="s">
        <v>90</v>
      </c>
      <c r="AV371" s="14" t="s">
        <v>172</v>
      </c>
      <c r="AW371" s="14" t="s">
        <v>36</v>
      </c>
      <c r="AX371" s="14" t="s">
        <v>88</v>
      </c>
      <c r="AY371" s="284" t="s">
        <v>156</v>
      </c>
    </row>
    <row r="372" s="2" customFormat="1" ht="24.15" customHeight="1">
      <c r="A372" s="39"/>
      <c r="B372" s="40"/>
      <c r="C372" s="253" t="s">
        <v>785</v>
      </c>
      <c r="D372" s="253" t="s">
        <v>439</v>
      </c>
      <c r="E372" s="254" t="s">
        <v>786</v>
      </c>
      <c r="F372" s="255" t="s">
        <v>499</v>
      </c>
      <c r="G372" s="256" t="s">
        <v>317</v>
      </c>
      <c r="H372" s="257">
        <v>2</v>
      </c>
      <c r="I372" s="258"/>
      <c r="J372" s="259">
        <f>ROUND(I372*H372,2)</f>
        <v>0</v>
      </c>
      <c r="K372" s="255" t="s">
        <v>1</v>
      </c>
      <c r="L372" s="260"/>
      <c r="M372" s="261" t="s">
        <v>1</v>
      </c>
      <c r="N372" s="262" t="s">
        <v>45</v>
      </c>
      <c r="O372" s="92"/>
      <c r="P372" s="236">
        <f>O372*H372</f>
        <v>0</v>
      </c>
      <c r="Q372" s="236">
        <v>0</v>
      </c>
      <c r="R372" s="236">
        <f>Q372*H372</f>
        <v>0</v>
      </c>
      <c r="S372" s="236">
        <v>0</v>
      </c>
      <c r="T372" s="237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8" t="s">
        <v>90</v>
      </c>
      <c r="AT372" s="238" t="s">
        <v>439</v>
      </c>
      <c r="AU372" s="238" t="s">
        <v>90</v>
      </c>
      <c r="AY372" s="18" t="s">
        <v>156</v>
      </c>
      <c r="BE372" s="239">
        <f>IF(N372="základní",J372,0)</f>
        <v>0</v>
      </c>
      <c r="BF372" s="239">
        <f>IF(N372="snížená",J372,0)</f>
        <v>0</v>
      </c>
      <c r="BG372" s="239">
        <f>IF(N372="zákl. přenesená",J372,0)</f>
        <v>0</v>
      </c>
      <c r="BH372" s="239">
        <f>IF(N372="sníž. přenesená",J372,0)</f>
        <v>0</v>
      </c>
      <c r="BI372" s="239">
        <f>IF(N372="nulová",J372,0)</f>
        <v>0</v>
      </c>
      <c r="BJ372" s="18" t="s">
        <v>88</v>
      </c>
      <c r="BK372" s="239">
        <f>ROUND(I372*H372,2)</f>
        <v>0</v>
      </c>
      <c r="BL372" s="18" t="s">
        <v>88</v>
      </c>
      <c r="BM372" s="238" t="s">
        <v>787</v>
      </c>
    </row>
    <row r="373" s="13" customFormat="1">
      <c r="A373" s="13"/>
      <c r="B373" s="263"/>
      <c r="C373" s="264"/>
      <c r="D373" s="240" t="s">
        <v>443</v>
      </c>
      <c r="E373" s="265" t="s">
        <v>1</v>
      </c>
      <c r="F373" s="266" t="s">
        <v>788</v>
      </c>
      <c r="G373" s="264"/>
      <c r="H373" s="267">
        <v>2</v>
      </c>
      <c r="I373" s="268"/>
      <c r="J373" s="264"/>
      <c r="K373" s="264"/>
      <c r="L373" s="269"/>
      <c r="M373" s="270"/>
      <c r="N373" s="271"/>
      <c r="O373" s="271"/>
      <c r="P373" s="271"/>
      <c r="Q373" s="271"/>
      <c r="R373" s="271"/>
      <c r="S373" s="271"/>
      <c r="T373" s="27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73" t="s">
        <v>443</v>
      </c>
      <c r="AU373" s="273" t="s">
        <v>90</v>
      </c>
      <c r="AV373" s="13" t="s">
        <v>90</v>
      </c>
      <c r="AW373" s="13" t="s">
        <v>36</v>
      </c>
      <c r="AX373" s="13" t="s">
        <v>80</v>
      </c>
      <c r="AY373" s="273" t="s">
        <v>156</v>
      </c>
    </row>
    <row r="374" s="14" customFormat="1">
      <c r="A374" s="14"/>
      <c r="B374" s="274"/>
      <c r="C374" s="275"/>
      <c r="D374" s="240" t="s">
        <v>443</v>
      </c>
      <c r="E374" s="276" t="s">
        <v>1</v>
      </c>
      <c r="F374" s="277" t="s">
        <v>445</v>
      </c>
      <c r="G374" s="275"/>
      <c r="H374" s="278">
        <v>2</v>
      </c>
      <c r="I374" s="279"/>
      <c r="J374" s="275"/>
      <c r="K374" s="275"/>
      <c r="L374" s="280"/>
      <c r="M374" s="281"/>
      <c r="N374" s="282"/>
      <c r="O374" s="282"/>
      <c r="P374" s="282"/>
      <c r="Q374" s="282"/>
      <c r="R374" s="282"/>
      <c r="S374" s="282"/>
      <c r="T374" s="28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84" t="s">
        <v>443</v>
      </c>
      <c r="AU374" s="284" t="s">
        <v>90</v>
      </c>
      <c r="AV374" s="14" t="s">
        <v>172</v>
      </c>
      <c r="AW374" s="14" t="s">
        <v>36</v>
      </c>
      <c r="AX374" s="14" t="s">
        <v>88</v>
      </c>
      <c r="AY374" s="284" t="s">
        <v>156</v>
      </c>
    </row>
    <row r="375" s="2" customFormat="1" ht="24.15" customHeight="1">
      <c r="A375" s="39"/>
      <c r="B375" s="40"/>
      <c r="C375" s="253" t="s">
        <v>789</v>
      </c>
      <c r="D375" s="253" t="s">
        <v>439</v>
      </c>
      <c r="E375" s="254" t="s">
        <v>790</v>
      </c>
      <c r="F375" s="255" t="s">
        <v>791</v>
      </c>
      <c r="G375" s="256" t="s">
        <v>163</v>
      </c>
      <c r="H375" s="257">
        <v>1</v>
      </c>
      <c r="I375" s="258"/>
      <c r="J375" s="259">
        <f>ROUND(I375*H375,2)</f>
        <v>0</v>
      </c>
      <c r="K375" s="255" t="s">
        <v>1</v>
      </c>
      <c r="L375" s="260"/>
      <c r="M375" s="261" t="s">
        <v>1</v>
      </c>
      <c r="N375" s="262" t="s">
        <v>45</v>
      </c>
      <c r="O375" s="92"/>
      <c r="P375" s="236">
        <f>O375*H375</f>
        <v>0</v>
      </c>
      <c r="Q375" s="236">
        <v>0</v>
      </c>
      <c r="R375" s="236">
        <f>Q375*H375</f>
        <v>0</v>
      </c>
      <c r="S375" s="236">
        <v>0</v>
      </c>
      <c r="T375" s="237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8" t="s">
        <v>90</v>
      </c>
      <c r="AT375" s="238" t="s">
        <v>439</v>
      </c>
      <c r="AU375" s="238" t="s">
        <v>90</v>
      </c>
      <c r="AY375" s="18" t="s">
        <v>156</v>
      </c>
      <c r="BE375" s="239">
        <f>IF(N375="základní",J375,0)</f>
        <v>0</v>
      </c>
      <c r="BF375" s="239">
        <f>IF(N375="snížená",J375,0)</f>
        <v>0</v>
      </c>
      <c r="BG375" s="239">
        <f>IF(N375="zákl. přenesená",J375,0)</f>
        <v>0</v>
      </c>
      <c r="BH375" s="239">
        <f>IF(N375="sníž. přenesená",J375,0)</f>
        <v>0</v>
      </c>
      <c r="BI375" s="239">
        <f>IF(N375="nulová",J375,0)</f>
        <v>0</v>
      </c>
      <c r="BJ375" s="18" t="s">
        <v>88</v>
      </c>
      <c r="BK375" s="239">
        <f>ROUND(I375*H375,2)</f>
        <v>0</v>
      </c>
      <c r="BL375" s="18" t="s">
        <v>88</v>
      </c>
      <c r="BM375" s="238" t="s">
        <v>792</v>
      </c>
    </row>
    <row r="376" s="13" customFormat="1">
      <c r="A376" s="13"/>
      <c r="B376" s="263"/>
      <c r="C376" s="264"/>
      <c r="D376" s="240" t="s">
        <v>443</v>
      </c>
      <c r="E376" s="265" t="s">
        <v>1</v>
      </c>
      <c r="F376" s="266" t="s">
        <v>88</v>
      </c>
      <c r="G376" s="264"/>
      <c r="H376" s="267">
        <v>1</v>
      </c>
      <c r="I376" s="268"/>
      <c r="J376" s="264"/>
      <c r="K376" s="264"/>
      <c r="L376" s="269"/>
      <c r="M376" s="270"/>
      <c r="N376" s="271"/>
      <c r="O376" s="271"/>
      <c r="P376" s="271"/>
      <c r="Q376" s="271"/>
      <c r="R376" s="271"/>
      <c r="S376" s="271"/>
      <c r="T376" s="27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73" t="s">
        <v>443</v>
      </c>
      <c r="AU376" s="273" t="s">
        <v>90</v>
      </c>
      <c r="AV376" s="13" t="s">
        <v>90</v>
      </c>
      <c r="AW376" s="13" t="s">
        <v>36</v>
      </c>
      <c r="AX376" s="13" t="s">
        <v>80</v>
      </c>
      <c r="AY376" s="273" t="s">
        <v>156</v>
      </c>
    </row>
    <row r="377" s="14" customFormat="1">
      <c r="A377" s="14"/>
      <c r="B377" s="274"/>
      <c r="C377" s="275"/>
      <c r="D377" s="240" t="s">
        <v>443</v>
      </c>
      <c r="E377" s="276" t="s">
        <v>1</v>
      </c>
      <c r="F377" s="277" t="s">
        <v>445</v>
      </c>
      <c r="G377" s="275"/>
      <c r="H377" s="278">
        <v>1</v>
      </c>
      <c r="I377" s="279"/>
      <c r="J377" s="275"/>
      <c r="K377" s="275"/>
      <c r="L377" s="280"/>
      <c r="M377" s="281"/>
      <c r="N377" s="282"/>
      <c r="O377" s="282"/>
      <c r="P377" s="282"/>
      <c r="Q377" s="282"/>
      <c r="R377" s="282"/>
      <c r="S377" s="282"/>
      <c r="T377" s="28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84" t="s">
        <v>443</v>
      </c>
      <c r="AU377" s="284" t="s">
        <v>90</v>
      </c>
      <c r="AV377" s="14" t="s">
        <v>172</v>
      </c>
      <c r="AW377" s="14" t="s">
        <v>36</v>
      </c>
      <c r="AX377" s="14" t="s">
        <v>88</v>
      </c>
      <c r="AY377" s="284" t="s">
        <v>156</v>
      </c>
    </row>
    <row r="378" s="12" customFormat="1" ht="22.8" customHeight="1">
      <c r="A378" s="12"/>
      <c r="B378" s="211"/>
      <c r="C378" s="212"/>
      <c r="D378" s="213" t="s">
        <v>79</v>
      </c>
      <c r="E378" s="225" t="s">
        <v>793</v>
      </c>
      <c r="F378" s="225" t="s">
        <v>794</v>
      </c>
      <c r="G378" s="212"/>
      <c r="H378" s="212"/>
      <c r="I378" s="215"/>
      <c r="J378" s="226">
        <f>BK378</f>
        <v>0</v>
      </c>
      <c r="K378" s="212"/>
      <c r="L378" s="217"/>
      <c r="M378" s="218"/>
      <c r="N378" s="219"/>
      <c r="O378" s="219"/>
      <c r="P378" s="220">
        <f>SUM(P379:P460)</f>
        <v>0</v>
      </c>
      <c r="Q378" s="219"/>
      <c r="R378" s="220">
        <f>SUM(R379:R460)</f>
        <v>0</v>
      </c>
      <c r="S378" s="219"/>
      <c r="T378" s="221">
        <f>SUM(T379:T460)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22" t="s">
        <v>155</v>
      </c>
      <c r="AT378" s="223" t="s">
        <v>79</v>
      </c>
      <c r="AU378" s="223" t="s">
        <v>88</v>
      </c>
      <c r="AY378" s="222" t="s">
        <v>156</v>
      </c>
      <c r="BK378" s="224">
        <f>SUM(BK379:BK460)</f>
        <v>0</v>
      </c>
    </row>
    <row r="379" s="2" customFormat="1" ht="55.5" customHeight="1">
      <c r="A379" s="39"/>
      <c r="B379" s="40"/>
      <c r="C379" s="253" t="s">
        <v>795</v>
      </c>
      <c r="D379" s="253" t="s">
        <v>439</v>
      </c>
      <c r="E379" s="254" t="s">
        <v>796</v>
      </c>
      <c r="F379" s="255" t="s">
        <v>797</v>
      </c>
      <c r="G379" s="256" t="s">
        <v>317</v>
      </c>
      <c r="H379" s="257">
        <v>2</v>
      </c>
      <c r="I379" s="258"/>
      <c r="J379" s="259">
        <f>ROUND(I379*H379,2)</f>
        <v>0</v>
      </c>
      <c r="K379" s="255" t="s">
        <v>1</v>
      </c>
      <c r="L379" s="260"/>
      <c r="M379" s="261" t="s">
        <v>1</v>
      </c>
      <c r="N379" s="262" t="s">
        <v>45</v>
      </c>
      <c r="O379" s="92"/>
      <c r="P379" s="236">
        <f>O379*H379</f>
        <v>0</v>
      </c>
      <c r="Q379" s="236">
        <v>0</v>
      </c>
      <c r="R379" s="236">
        <f>Q379*H379</f>
        <v>0</v>
      </c>
      <c r="S379" s="236">
        <v>0</v>
      </c>
      <c r="T379" s="237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8" t="s">
        <v>90</v>
      </c>
      <c r="AT379" s="238" t="s">
        <v>439</v>
      </c>
      <c r="AU379" s="238" t="s">
        <v>90</v>
      </c>
      <c r="AY379" s="18" t="s">
        <v>156</v>
      </c>
      <c r="BE379" s="239">
        <f>IF(N379="základní",J379,0)</f>
        <v>0</v>
      </c>
      <c r="BF379" s="239">
        <f>IF(N379="snížená",J379,0)</f>
        <v>0</v>
      </c>
      <c r="BG379" s="239">
        <f>IF(N379="zákl. přenesená",J379,0)</f>
        <v>0</v>
      </c>
      <c r="BH379" s="239">
        <f>IF(N379="sníž. přenesená",J379,0)</f>
        <v>0</v>
      </c>
      <c r="BI379" s="239">
        <f>IF(N379="nulová",J379,0)</f>
        <v>0</v>
      </c>
      <c r="BJ379" s="18" t="s">
        <v>88</v>
      </c>
      <c r="BK379" s="239">
        <f>ROUND(I379*H379,2)</f>
        <v>0</v>
      </c>
      <c r="BL379" s="18" t="s">
        <v>88</v>
      </c>
      <c r="BM379" s="238" t="s">
        <v>798</v>
      </c>
    </row>
    <row r="380" s="13" customFormat="1">
      <c r="A380" s="13"/>
      <c r="B380" s="263"/>
      <c r="C380" s="264"/>
      <c r="D380" s="240" t="s">
        <v>443</v>
      </c>
      <c r="E380" s="265" t="s">
        <v>1</v>
      </c>
      <c r="F380" s="266" t="s">
        <v>799</v>
      </c>
      <c r="G380" s="264"/>
      <c r="H380" s="267">
        <v>2</v>
      </c>
      <c r="I380" s="268"/>
      <c r="J380" s="264"/>
      <c r="K380" s="264"/>
      <c r="L380" s="269"/>
      <c r="M380" s="270"/>
      <c r="N380" s="271"/>
      <c r="O380" s="271"/>
      <c r="P380" s="271"/>
      <c r="Q380" s="271"/>
      <c r="R380" s="271"/>
      <c r="S380" s="271"/>
      <c r="T380" s="27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73" t="s">
        <v>443</v>
      </c>
      <c r="AU380" s="273" t="s">
        <v>90</v>
      </c>
      <c r="AV380" s="13" t="s">
        <v>90</v>
      </c>
      <c r="AW380" s="13" t="s">
        <v>36</v>
      </c>
      <c r="AX380" s="13" t="s">
        <v>80</v>
      </c>
      <c r="AY380" s="273" t="s">
        <v>156</v>
      </c>
    </row>
    <row r="381" s="14" customFormat="1">
      <c r="A381" s="14"/>
      <c r="B381" s="274"/>
      <c r="C381" s="275"/>
      <c r="D381" s="240" t="s">
        <v>443</v>
      </c>
      <c r="E381" s="276" t="s">
        <v>1</v>
      </c>
      <c r="F381" s="277" t="s">
        <v>445</v>
      </c>
      <c r="G381" s="275"/>
      <c r="H381" s="278">
        <v>2</v>
      </c>
      <c r="I381" s="279"/>
      <c r="J381" s="275"/>
      <c r="K381" s="275"/>
      <c r="L381" s="280"/>
      <c r="M381" s="281"/>
      <c r="N381" s="282"/>
      <c r="O381" s="282"/>
      <c r="P381" s="282"/>
      <c r="Q381" s="282"/>
      <c r="R381" s="282"/>
      <c r="S381" s="282"/>
      <c r="T381" s="28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84" t="s">
        <v>443</v>
      </c>
      <c r="AU381" s="284" t="s">
        <v>90</v>
      </c>
      <c r="AV381" s="14" t="s">
        <v>172</v>
      </c>
      <c r="AW381" s="14" t="s">
        <v>36</v>
      </c>
      <c r="AX381" s="14" t="s">
        <v>88</v>
      </c>
      <c r="AY381" s="284" t="s">
        <v>156</v>
      </c>
    </row>
    <row r="382" s="2" customFormat="1" ht="24.15" customHeight="1">
      <c r="A382" s="39"/>
      <c r="B382" s="40"/>
      <c r="C382" s="253" t="s">
        <v>800</v>
      </c>
      <c r="D382" s="253" t="s">
        <v>439</v>
      </c>
      <c r="E382" s="254" t="s">
        <v>801</v>
      </c>
      <c r="F382" s="255" t="s">
        <v>802</v>
      </c>
      <c r="G382" s="256" t="s">
        <v>317</v>
      </c>
      <c r="H382" s="257">
        <v>4</v>
      </c>
      <c r="I382" s="258"/>
      <c r="J382" s="259">
        <f>ROUND(I382*H382,2)</f>
        <v>0</v>
      </c>
      <c r="K382" s="255" t="s">
        <v>1</v>
      </c>
      <c r="L382" s="260"/>
      <c r="M382" s="261" t="s">
        <v>1</v>
      </c>
      <c r="N382" s="262" t="s">
        <v>45</v>
      </c>
      <c r="O382" s="92"/>
      <c r="P382" s="236">
        <f>O382*H382</f>
        <v>0</v>
      </c>
      <c r="Q382" s="236">
        <v>0</v>
      </c>
      <c r="R382" s="236">
        <f>Q382*H382</f>
        <v>0</v>
      </c>
      <c r="S382" s="236">
        <v>0</v>
      </c>
      <c r="T382" s="237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8" t="s">
        <v>90</v>
      </c>
      <c r="AT382" s="238" t="s">
        <v>439</v>
      </c>
      <c r="AU382" s="238" t="s">
        <v>90</v>
      </c>
      <c r="AY382" s="18" t="s">
        <v>156</v>
      </c>
      <c r="BE382" s="239">
        <f>IF(N382="základní",J382,0)</f>
        <v>0</v>
      </c>
      <c r="BF382" s="239">
        <f>IF(N382="snížená",J382,0)</f>
        <v>0</v>
      </c>
      <c r="BG382" s="239">
        <f>IF(N382="zákl. přenesená",J382,0)</f>
        <v>0</v>
      </c>
      <c r="BH382" s="239">
        <f>IF(N382="sníž. přenesená",J382,0)</f>
        <v>0</v>
      </c>
      <c r="BI382" s="239">
        <f>IF(N382="nulová",J382,0)</f>
        <v>0</v>
      </c>
      <c r="BJ382" s="18" t="s">
        <v>88</v>
      </c>
      <c r="BK382" s="239">
        <f>ROUND(I382*H382,2)</f>
        <v>0</v>
      </c>
      <c r="BL382" s="18" t="s">
        <v>88</v>
      </c>
      <c r="BM382" s="238" t="s">
        <v>803</v>
      </c>
    </row>
    <row r="383" s="13" customFormat="1">
      <c r="A383" s="13"/>
      <c r="B383" s="263"/>
      <c r="C383" s="264"/>
      <c r="D383" s="240" t="s">
        <v>443</v>
      </c>
      <c r="E383" s="265" t="s">
        <v>1</v>
      </c>
      <c r="F383" s="266" t="s">
        <v>804</v>
      </c>
      <c r="G383" s="264"/>
      <c r="H383" s="267">
        <v>4</v>
      </c>
      <c r="I383" s="268"/>
      <c r="J383" s="264"/>
      <c r="K383" s="264"/>
      <c r="L383" s="269"/>
      <c r="M383" s="270"/>
      <c r="N383" s="271"/>
      <c r="O383" s="271"/>
      <c r="P383" s="271"/>
      <c r="Q383" s="271"/>
      <c r="R383" s="271"/>
      <c r="S383" s="271"/>
      <c r="T383" s="27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73" t="s">
        <v>443</v>
      </c>
      <c r="AU383" s="273" t="s">
        <v>90</v>
      </c>
      <c r="AV383" s="13" t="s">
        <v>90</v>
      </c>
      <c r="AW383" s="13" t="s">
        <v>36</v>
      </c>
      <c r="AX383" s="13" t="s">
        <v>80</v>
      </c>
      <c r="AY383" s="273" t="s">
        <v>156</v>
      </c>
    </row>
    <row r="384" s="14" customFormat="1">
      <c r="A384" s="14"/>
      <c r="B384" s="274"/>
      <c r="C384" s="275"/>
      <c r="D384" s="240" t="s">
        <v>443</v>
      </c>
      <c r="E384" s="276" t="s">
        <v>1</v>
      </c>
      <c r="F384" s="277" t="s">
        <v>445</v>
      </c>
      <c r="G384" s="275"/>
      <c r="H384" s="278">
        <v>4</v>
      </c>
      <c r="I384" s="279"/>
      <c r="J384" s="275"/>
      <c r="K384" s="275"/>
      <c r="L384" s="280"/>
      <c r="M384" s="281"/>
      <c r="N384" s="282"/>
      <c r="O384" s="282"/>
      <c r="P384" s="282"/>
      <c r="Q384" s="282"/>
      <c r="R384" s="282"/>
      <c r="S384" s="282"/>
      <c r="T384" s="28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84" t="s">
        <v>443</v>
      </c>
      <c r="AU384" s="284" t="s">
        <v>90</v>
      </c>
      <c r="AV384" s="14" t="s">
        <v>172</v>
      </c>
      <c r="AW384" s="14" t="s">
        <v>36</v>
      </c>
      <c r="AX384" s="14" t="s">
        <v>88</v>
      </c>
      <c r="AY384" s="284" t="s">
        <v>156</v>
      </c>
    </row>
    <row r="385" s="2" customFormat="1" ht="44.25" customHeight="1">
      <c r="A385" s="39"/>
      <c r="B385" s="40"/>
      <c r="C385" s="253" t="s">
        <v>805</v>
      </c>
      <c r="D385" s="253" t="s">
        <v>439</v>
      </c>
      <c r="E385" s="254" t="s">
        <v>806</v>
      </c>
      <c r="F385" s="255" t="s">
        <v>807</v>
      </c>
      <c r="G385" s="256" t="s">
        <v>317</v>
      </c>
      <c r="H385" s="257">
        <v>1</v>
      </c>
      <c r="I385" s="258"/>
      <c r="J385" s="259">
        <f>ROUND(I385*H385,2)</f>
        <v>0</v>
      </c>
      <c r="K385" s="255" t="s">
        <v>1</v>
      </c>
      <c r="L385" s="260"/>
      <c r="M385" s="261" t="s">
        <v>1</v>
      </c>
      <c r="N385" s="262" t="s">
        <v>45</v>
      </c>
      <c r="O385" s="92"/>
      <c r="P385" s="236">
        <f>O385*H385</f>
        <v>0</v>
      </c>
      <c r="Q385" s="236">
        <v>0</v>
      </c>
      <c r="R385" s="236">
        <f>Q385*H385</f>
        <v>0</v>
      </c>
      <c r="S385" s="236">
        <v>0</v>
      </c>
      <c r="T385" s="237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8" t="s">
        <v>90</v>
      </c>
      <c r="AT385" s="238" t="s">
        <v>439</v>
      </c>
      <c r="AU385" s="238" t="s">
        <v>90</v>
      </c>
      <c r="AY385" s="18" t="s">
        <v>156</v>
      </c>
      <c r="BE385" s="239">
        <f>IF(N385="základní",J385,0)</f>
        <v>0</v>
      </c>
      <c r="BF385" s="239">
        <f>IF(N385="snížená",J385,0)</f>
        <v>0</v>
      </c>
      <c r="BG385" s="239">
        <f>IF(N385="zákl. přenesená",J385,0)</f>
        <v>0</v>
      </c>
      <c r="BH385" s="239">
        <f>IF(N385="sníž. přenesená",J385,0)</f>
        <v>0</v>
      </c>
      <c r="BI385" s="239">
        <f>IF(N385="nulová",J385,0)</f>
        <v>0</v>
      </c>
      <c r="BJ385" s="18" t="s">
        <v>88</v>
      </c>
      <c r="BK385" s="239">
        <f>ROUND(I385*H385,2)</f>
        <v>0</v>
      </c>
      <c r="BL385" s="18" t="s">
        <v>88</v>
      </c>
      <c r="BM385" s="238" t="s">
        <v>808</v>
      </c>
    </row>
    <row r="386" s="13" customFormat="1">
      <c r="A386" s="13"/>
      <c r="B386" s="263"/>
      <c r="C386" s="264"/>
      <c r="D386" s="240" t="s">
        <v>443</v>
      </c>
      <c r="E386" s="265" t="s">
        <v>1</v>
      </c>
      <c r="F386" s="266" t="s">
        <v>809</v>
      </c>
      <c r="G386" s="264"/>
      <c r="H386" s="267">
        <v>1</v>
      </c>
      <c r="I386" s="268"/>
      <c r="J386" s="264"/>
      <c r="K386" s="264"/>
      <c r="L386" s="269"/>
      <c r="M386" s="270"/>
      <c r="N386" s="271"/>
      <c r="O386" s="271"/>
      <c r="P386" s="271"/>
      <c r="Q386" s="271"/>
      <c r="R386" s="271"/>
      <c r="S386" s="271"/>
      <c r="T386" s="27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73" t="s">
        <v>443</v>
      </c>
      <c r="AU386" s="273" t="s">
        <v>90</v>
      </c>
      <c r="AV386" s="13" t="s">
        <v>90</v>
      </c>
      <c r="AW386" s="13" t="s">
        <v>36</v>
      </c>
      <c r="AX386" s="13" t="s">
        <v>80</v>
      </c>
      <c r="AY386" s="273" t="s">
        <v>156</v>
      </c>
    </row>
    <row r="387" s="14" customFormat="1">
      <c r="A387" s="14"/>
      <c r="B387" s="274"/>
      <c r="C387" s="275"/>
      <c r="D387" s="240" t="s">
        <v>443</v>
      </c>
      <c r="E387" s="276" t="s">
        <v>1</v>
      </c>
      <c r="F387" s="277" t="s">
        <v>445</v>
      </c>
      <c r="G387" s="275"/>
      <c r="H387" s="278">
        <v>1</v>
      </c>
      <c r="I387" s="279"/>
      <c r="J387" s="275"/>
      <c r="K387" s="275"/>
      <c r="L387" s="280"/>
      <c r="M387" s="281"/>
      <c r="N387" s="282"/>
      <c r="O387" s="282"/>
      <c r="P387" s="282"/>
      <c r="Q387" s="282"/>
      <c r="R387" s="282"/>
      <c r="S387" s="282"/>
      <c r="T387" s="28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84" t="s">
        <v>443</v>
      </c>
      <c r="AU387" s="284" t="s">
        <v>90</v>
      </c>
      <c r="AV387" s="14" t="s">
        <v>172</v>
      </c>
      <c r="AW387" s="14" t="s">
        <v>36</v>
      </c>
      <c r="AX387" s="14" t="s">
        <v>88</v>
      </c>
      <c r="AY387" s="284" t="s">
        <v>156</v>
      </c>
    </row>
    <row r="388" s="2" customFormat="1" ht="24.15" customHeight="1">
      <c r="A388" s="39"/>
      <c r="B388" s="40"/>
      <c r="C388" s="253" t="s">
        <v>810</v>
      </c>
      <c r="D388" s="253" t="s">
        <v>439</v>
      </c>
      <c r="E388" s="254" t="s">
        <v>811</v>
      </c>
      <c r="F388" s="255" t="s">
        <v>812</v>
      </c>
      <c r="G388" s="256" t="s">
        <v>317</v>
      </c>
      <c r="H388" s="257">
        <v>1</v>
      </c>
      <c r="I388" s="258"/>
      <c r="J388" s="259">
        <f>ROUND(I388*H388,2)</f>
        <v>0</v>
      </c>
      <c r="K388" s="255" t="s">
        <v>1</v>
      </c>
      <c r="L388" s="260"/>
      <c r="M388" s="261" t="s">
        <v>1</v>
      </c>
      <c r="N388" s="262" t="s">
        <v>45</v>
      </c>
      <c r="O388" s="92"/>
      <c r="P388" s="236">
        <f>O388*H388</f>
        <v>0</v>
      </c>
      <c r="Q388" s="236">
        <v>0</v>
      </c>
      <c r="R388" s="236">
        <f>Q388*H388</f>
        <v>0</v>
      </c>
      <c r="S388" s="236">
        <v>0</v>
      </c>
      <c r="T388" s="237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8" t="s">
        <v>90</v>
      </c>
      <c r="AT388" s="238" t="s">
        <v>439</v>
      </c>
      <c r="AU388" s="238" t="s">
        <v>90</v>
      </c>
      <c r="AY388" s="18" t="s">
        <v>156</v>
      </c>
      <c r="BE388" s="239">
        <f>IF(N388="základní",J388,0)</f>
        <v>0</v>
      </c>
      <c r="BF388" s="239">
        <f>IF(N388="snížená",J388,0)</f>
        <v>0</v>
      </c>
      <c r="BG388" s="239">
        <f>IF(N388="zákl. přenesená",J388,0)</f>
        <v>0</v>
      </c>
      <c r="BH388" s="239">
        <f>IF(N388="sníž. přenesená",J388,0)</f>
        <v>0</v>
      </c>
      <c r="BI388" s="239">
        <f>IF(N388="nulová",J388,0)</f>
        <v>0</v>
      </c>
      <c r="BJ388" s="18" t="s">
        <v>88</v>
      </c>
      <c r="BK388" s="239">
        <f>ROUND(I388*H388,2)</f>
        <v>0</v>
      </c>
      <c r="BL388" s="18" t="s">
        <v>88</v>
      </c>
      <c r="BM388" s="238" t="s">
        <v>813</v>
      </c>
    </row>
    <row r="389" s="13" customFormat="1">
      <c r="A389" s="13"/>
      <c r="B389" s="263"/>
      <c r="C389" s="264"/>
      <c r="D389" s="240" t="s">
        <v>443</v>
      </c>
      <c r="E389" s="265" t="s">
        <v>1</v>
      </c>
      <c r="F389" s="266" t="s">
        <v>809</v>
      </c>
      <c r="G389" s="264"/>
      <c r="H389" s="267">
        <v>1</v>
      </c>
      <c r="I389" s="268"/>
      <c r="J389" s="264"/>
      <c r="K389" s="264"/>
      <c r="L389" s="269"/>
      <c r="M389" s="270"/>
      <c r="N389" s="271"/>
      <c r="O389" s="271"/>
      <c r="P389" s="271"/>
      <c r="Q389" s="271"/>
      <c r="R389" s="271"/>
      <c r="S389" s="271"/>
      <c r="T389" s="27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73" t="s">
        <v>443</v>
      </c>
      <c r="AU389" s="273" t="s">
        <v>90</v>
      </c>
      <c r="AV389" s="13" t="s">
        <v>90</v>
      </c>
      <c r="AW389" s="13" t="s">
        <v>36</v>
      </c>
      <c r="AX389" s="13" t="s">
        <v>80</v>
      </c>
      <c r="AY389" s="273" t="s">
        <v>156</v>
      </c>
    </row>
    <row r="390" s="14" customFormat="1">
      <c r="A390" s="14"/>
      <c r="B390" s="274"/>
      <c r="C390" s="275"/>
      <c r="D390" s="240" t="s">
        <v>443</v>
      </c>
      <c r="E390" s="276" t="s">
        <v>1</v>
      </c>
      <c r="F390" s="277" t="s">
        <v>445</v>
      </c>
      <c r="G390" s="275"/>
      <c r="H390" s="278">
        <v>1</v>
      </c>
      <c r="I390" s="279"/>
      <c r="J390" s="275"/>
      <c r="K390" s="275"/>
      <c r="L390" s="280"/>
      <c r="M390" s="281"/>
      <c r="N390" s="282"/>
      <c r="O390" s="282"/>
      <c r="P390" s="282"/>
      <c r="Q390" s="282"/>
      <c r="R390" s="282"/>
      <c r="S390" s="282"/>
      <c r="T390" s="28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84" t="s">
        <v>443</v>
      </c>
      <c r="AU390" s="284" t="s">
        <v>90</v>
      </c>
      <c r="AV390" s="14" t="s">
        <v>172</v>
      </c>
      <c r="AW390" s="14" t="s">
        <v>36</v>
      </c>
      <c r="AX390" s="14" t="s">
        <v>88</v>
      </c>
      <c r="AY390" s="284" t="s">
        <v>156</v>
      </c>
    </row>
    <row r="391" s="2" customFormat="1" ht="44.25" customHeight="1">
      <c r="A391" s="39"/>
      <c r="B391" s="40"/>
      <c r="C391" s="253" t="s">
        <v>814</v>
      </c>
      <c r="D391" s="253" t="s">
        <v>439</v>
      </c>
      <c r="E391" s="254" t="s">
        <v>815</v>
      </c>
      <c r="F391" s="255" t="s">
        <v>816</v>
      </c>
      <c r="G391" s="256" t="s">
        <v>317</v>
      </c>
      <c r="H391" s="257">
        <v>1</v>
      </c>
      <c r="I391" s="258"/>
      <c r="J391" s="259">
        <f>ROUND(I391*H391,2)</f>
        <v>0</v>
      </c>
      <c r="K391" s="255" t="s">
        <v>1</v>
      </c>
      <c r="L391" s="260"/>
      <c r="M391" s="261" t="s">
        <v>1</v>
      </c>
      <c r="N391" s="262" t="s">
        <v>45</v>
      </c>
      <c r="O391" s="92"/>
      <c r="P391" s="236">
        <f>O391*H391</f>
        <v>0</v>
      </c>
      <c r="Q391" s="236">
        <v>0</v>
      </c>
      <c r="R391" s="236">
        <f>Q391*H391</f>
        <v>0</v>
      </c>
      <c r="S391" s="236">
        <v>0</v>
      </c>
      <c r="T391" s="237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8" t="s">
        <v>90</v>
      </c>
      <c r="AT391" s="238" t="s">
        <v>439</v>
      </c>
      <c r="AU391" s="238" t="s">
        <v>90</v>
      </c>
      <c r="AY391" s="18" t="s">
        <v>156</v>
      </c>
      <c r="BE391" s="239">
        <f>IF(N391="základní",J391,0)</f>
        <v>0</v>
      </c>
      <c r="BF391" s="239">
        <f>IF(N391="snížená",J391,0)</f>
        <v>0</v>
      </c>
      <c r="BG391" s="239">
        <f>IF(N391="zákl. přenesená",J391,0)</f>
        <v>0</v>
      </c>
      <c r="BH391" s="239">
        <f>IF(N391="sníž. přenesená",J391,0)</f>
        <v>0</v>
      </c>
      <c r="BI391" s="239">
        <f>IF(N391="nulová",J391,0)</f>
        <v>0</v>
      </c>
      <c r="BJ391" s="18" t="s">
        <v>88</v>
      </c>
      <c r="BK391" s="239">
        <f>ROUND(I391*H391,2)</f>
        <v>0</v>
      </c>
      <c r="BL391" s="18" t="s">
        <v>88</v>
      </c>
      <c r="BM391" s="238" t="s">
        <v>817</v>
      </c>
    </row>
    <row r="392" s="13" customFormat="1">
      <c r="A392" s="13"/>
      <c r="B392" s="263"/>
      <c r="C392" s="264"/>
      <c r="D392" s="240" t="s">
        <v>443</v>
      </c>
      <c r="E392" s="265" t="s">
        <v>1</v>
      </c>
      <c r="F392" s="266" t="s">
        <v>809</v>
      </c>
      <c r="G392" s="264"/>
      <c r="H392" s="267">
        <v>1</v>
      </c>
      <c r="I392" s="268"/>
      <c r="J392" s="264"/>
      <c r="K392" s="264"/>
      <c r="L392" s="269"/>
      <c r="M392" s="270"/>
      <c r="N392" s="271"/>
      <c r="O392" s="271"/>
      <c r="P392" s="271"/>
      <c r="Q392" s="271"/>
      <c r="R392" s="271"/>
      <c r="S392" s="271"/>
      <c r="T392" s="27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73" t="s">
        <v>443</v>
      </c>
      <c r="AU392" s="273" t="s">
        <v>90</v>
      </c>
      <c r="AV392" s="13" t="s">
        <v>90</v>
      </c>
      <c r="AW392" s="13" t="s">
        <v>36</v>
      </c>
      <c r="AX392" s="13" t="s">
        <v>80</v>
      </c>
      <c r="AY392" s="273" t="s">
        <v>156</v>
      </c>
    </row>
    <row r="393" s="14" customFormat="1">
      <c r="A393" s="14"/>
      <c r="B393" s="274"/>
      <c r="C393" s="275"/>
      <c r="D393" s="240" t="s">
        <v>443</v>
      </c>
      <c r="E393" s="276" t="s">
        <v>1</v>
      </c>
      <c r="F393" s="277" t="s">
        <v>445</v>
      </c>
      <c r="G393" s="275"/>
      <c r="H393" s="278">
        <v>1</v>
      </c>
      <c r="I393" s="279"/>
      <c r="J393" s="275"/>
      <c r="K393" s="275"/>
      <c r="L393" s="280"/>
      <c r="M393" s="281"/>
      <c r="N393" s="282"/>
      <c r="O393" s="282"/>
      <c r="P393" s="282"/>
      <c r="Q393" s="282"/>
      <c r="R393" s="282"/>
      <c r="S393" s="282"/>
      <c r="T393" s="28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84" t="s">
        <v>443</v>
      </c>
      <c r="AU393" s="284" t="s">
        <v>90</v>
      </c>
      <c r="AV393" s="14" t="s">
        <v>172</v>
      </c>
      <c r="AW393" s="14" t="s">
        <v>36</v>
      </c>
      <c r="AX393" s="14" t="s">
        <v>88</v>
      </c>
      <c r="AY393" s="284" t="s">
        <v>156</v>
      </c>
    </row>
    <row r="394" s="2" customFormat="1" ht="33" customHeight="1">
      <c r="A394" s="39"/>
      <c r="B394" s="40"/>
      <c r="C394" s="253" t="s">
        <v>818</v>
      </c>
      <c r="D394" s="253" t="s">
        <v>439</v>
      </c>
      <c r="E394" s="254" t="s">
        <v>819</v>
      </c>
      <c r="F394" s="255" t="s">
        <v>820</v>
      </c>
      <c r="G394" s="256" t="s">
        <v>317</v>
      </c>
      <c r="H394" s="257">
        <v>1</v>
      </c>
      <c r="I394" s="258"/>
      <c r="J394" s="259">
        <f>ROUND(I394*H394,2)</f>
        <v>0</v>
      </c>
      <c r="K394" s="255" t="s">
        <v>1</v>
      </c>
      <c r="L394" s="260"/>
      <c r="M394" s="261" t="s">
        <v>1</v>
      </c>
      <c r="N394" s="262" t="s">
        <v>45</v>
      </c>
      <c r="O394" s="92"/>
      <c r="P394" s="236">
        <f>O394*H394</f>
        <v>0</v>
      </c>
      <c r="Q394" s="236">
        <v>0</v>
      </c>
      <c r="R394" s="236">
        <f>Q394*H394</f>
        <v>0</v>
      </c>
      <c r="S394" s="236">
        <v>0</v>
      </c>
      <c r="T394" s="237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8" t="s">
        <v>90</v>
      </c>
      <c r="AT394" s="238" t="s">
        <v>439</v>
      </c>
      <c r="AU394" s="238" t="s">
        <v>90</v>
      </c>
      <c r="AY394" s="18" t="s">
        <v>156</v>
      </c>
      <c r="BE394" s="239">
        <f>IF(N394="základní",J394,0)</f>
        <v>0</v>
      </c>
      <c r="BF394" s="239">
        <f>IF(N394="snížená",J394,0)</f>
        <v>0</v>
      </c>
      <c r="BG394" s="239">
        <f>IF(N394="zákl. přenesená",J394,0)</f>
        <v>0</v>
      </c>
      <c r="BH394" s="239">
        <f>IF(N394="sníž. přenesená",J394,0)</f>
        <v>0</v>
      </c>
      <c r="BI394" s="239">
        <f>IF(N394="nulová",J394,0)</f>
        <v>0</v>
      </c>
      <c r="BJ394" s="18" t="s">
        <v>88</v>
      </c>
      <c r="BK394" s="239">
        <f>ROUND(I394*H394,2)</f>
        <v>0</v>
      </c>
      <c r="BL394" s="18" t="s">
        <v>88</v>
      </c>
      <c r="BM394" s="238" t="s">
        <v>821</v>
      </c>
    </row>
    <row r="395" s="13" customFormat="1">
      <c r="A395" s="13"/>
      <c r="B395" s="263"/>
      <c r="C395" s="264"/>
      <c r="D395" s="240" t="s">
        <v>443</v>
      </c>
      <c r="E395" s="265" t="s">
        <v>1</v>
      </c>
      <c r="F395" s="266" t="s">
        <v>809</v>
      </c>
      <c r="G395" s="264"/>
      <c r="H395" s="267">
        <v>1</v>
      </c>
      <c r="I395" s="268"/>
      <c r="J395" s="264"/>
      <c r="K395" s="264"/>
      <c r="L395" s="269"/>
      <c r="M395" s="270"/>
      <c r="N395" s="271"/>
      <c r="O395" s="271"/>
      <c r="P395" s="271"/>
      <c r="Q395" s="271"/>
      <c r="R395" s="271"/>
      <c r="S395" s="271"/>
      <c r="T395" s="27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73" t="s">
        <v>443</v>
      </c>
      <c r="AU395" s="273" t="s">
        <v>90</v>
      </c>
      <c r="AV395" s="13" t="s">
        <v>90</v>
      </c>
      <c r="AW395" s="13" t="s">
        <v>36</v>
      </c>
      <c r="AX395" s="13" t="s">
        <v>80</v>
      </c>
      <c r="AY395" s="273" t="s">
        <v>156</v>
      </c>
    </row>
    <row r="396" s="14" customFormat="1">
      <c r="A396" s="14"/>
      <c r="B396" s="274"/>
      <c r="C396" s="275"/>
      <c r="D396" s="240" t="s">
        <v>443</v>
      </c>
      <c r="E396" s="276" t="s">
        <v>1</v>
      </c>
      <c r="F396" s="277" t="s">
        <v>445</v>
      </c>
      <c r="G396" s="275"/>
      <c r="H396" s="278">
        <v>1</v>
      </c>
      <c r="I396" s="279"/>
      <c r="J396" s="275"/>
      <c r="K396" s="275"/>
      <c r="L396" s="280"/>
      <c r="M396" s="281"/>
      <c r="N396" s="282"/>
      <c r="O396" s="282"/>
      <c r="P396" s="282"/>
      <c r="Q396" s="282"/>
      <c r="R396" s="282"/>
      <c r="S396" s="282"/>
      <c r="T396" s="28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84" t="s">
        <v>443</v>
      </c>
      <c r="AU396" s="284" t="s">
        <v>90</v>
      </c>
      <c r="AV396" s="14" t="s">
        <v>172</v>
      </c>
      <c r="AW396" s="14" t="s">
        <v>36</v>
      </c>
      <c r="AX396" s="14" t="s">
        <v>88</v>
      </c>
      <c r="AY396" s="284" t="s">
        <v>156</v>
      </c>
    </row>
    <row r="397" s="2" customFormat="1" ht="24.15" customHeight="1">
      <c r="A397" s="39"/>
      <c r="B397" s="40"/>
      <c r="C397" s="253" t="s">
        <v>822</v>
      </c>
      <c r="D397" s="253" t="s">
        <v>439</v>
      </c>
      <c r="E397" s="254" t="s">
        <v>823</v>
      </c>
      <c r="F397" s="255" t="s">
        <v>824</v>
      </c>
      <c r="G397" s="256" t="s">
        <v>317</v>
      </c>
      <c r="H397" s="257">
        <v>1</v>
      </c>
      <c r="I397" s="258"/>
      <c r="J397" s="259">
        <f>ROUND(I397*H397,2)</f>
        <v>0</v>
      </c>
      <c r="K397" s="255" t="s">
        <v>1</v>
      </c>
      <c r="L397" s="260"/>
      <c r="M397" s="261" t="s">
        <v>1</v>
      </c>
      <c r="N397" s="262" t="s">
        <v>45</v>
      </c>
      <c r="O397" s="92"/>
      <c r="P397" s="236">
        <f>O397*H397</f>
        <v>0</v>
      </c>
      <c r="Q397" s="236">
        <v>0</v>
      </c>
      <c r="R397" s="236">
        <f>Q397*H397</f>
        <v>0</v>
      </c>
      <c r="S397" s="236">
        <v>0</v>
      </c>
      <c r="T397" s="237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8" t="s">
        <v>90</v>
      </c>
      <c r="AT397" s="238" t="s">
        <v>439</v>
      </c>
      <c r="AU397" s="238" t="s">
        <v>90</v>
      </c>
      <c r="AY397" s="18" t="s">
        <v>156</v>
      </c>
      <c r="BE397" s="239">
        <f>IF(N397="základní",J397,0)</f>
        <v>0</v>
      </c>
      <c r="BF397" s="239">
        <f>IF(N397="snížená",J397,0)</f>
        <v>0</v>
      </c>
      <c r="BG397" s="239">
        <f>IF(N397="zákl. přenesená",J397,0)</f>
        <v>0</v>
      </c>
      <c r="BH397" s="239">
        <f>IF(N397="sníž. přenesená",J397,0)</f>
        <v>0</v>
      </c>
      <c r="BI397" s="239">
        <f>IF(N397="nulová",J397,0)</f>
        <v>0</v>
      </c>
      <c r="BJ397" s="18" t="s">
        <v>88</v>
      </c>
      <c r="BK397" s="239">
        <f>ROUND(I397*H397,2)</f>
        <v>0</v>
      </c>
      <c r="BL397" s="18" t="s">
        <v>88</v>
      </c>
      <c r="BM397" s="238" t="s">
        <v>825</v>
      </c>
    </row>
    <row r="398" s="13" customFormat="1">
      <c r="A398" s="13"/>
      <c r="B398" s="263"/>
      <c r="C398" s="264"/>
      <c r="D398" s="240" t="s">
        <v>443</v>
      </c>
      <c r="E398" s="265" t="s">
        <v>1</v>
      </c>
      <c r="F398" s="266" t="s">
        <v>809</v>
      </c>
      <c r="G398" s="264"/>
      <c r="H398" s="267">
        <v>1</v>
      </c>
      <c r="I398" s="268"/>
      <c r="J398" s="264"/>
      <c r="K398" s="264"/>
      <c r="L398" s="269"/>
      <c r="M398" s="270"/>
      <c r="N398" s="271"/>
      <c r="O398" s="271"/>
      <c r="P398" s="271"/>
      <c r="Q398" s="271"/>
      <c r="R398" s="271"/>
      <c r="S398" s="271"/>
      <c r="T398" s="27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73" t="s">
        <v>443</v>
      </c>
      <c r="AU398" s="273" t="s">
        <v>90</v>
      </c>
      <c r="AV398" s="13" t="s">
        <v>90</v>
      </c>
      <c r="AW398" s="13" t="s">
        <v>36</v>
      </c>
      <c r="AX398" s="13" t="s">
        <v>80</v>
      </c>
      <c r="AY398" s="273" t="s">
        <v>156</v>
      </c>
    </row>
    <row r="399" s="14" customFormat="1">
      <c r="A399" s="14"/>
      <c r="B399" s="274"/>
      <c r="C399" s="275"/>
      <c r="D399" s="240" t="s">
        <v>443</v>
      </c>
      <c r="E399" s="276" t="s">
        <v>1</v>
      </c>
      <c r="F399" s="277" t="s">
        <v>445</v>
      </c>
      <c r="G399" s="275"/>
      <c r="H399" s="278">
        <v>1</v>
      </c>
      <c r="I399" s="279"/>
      <c r="J399" s="275"/>
      <c r="K399" s="275"/>
      <c r="L399" s="280"/>
      <c r="M399" s="281"/>
      <c r="N399" s="282"/>
      <c r="O399" s="282"/>
      <c r="P399" s="282"/>
      <c r="Q399" s="282"/>
      <c r="R399" s="282"/>
      <c r="S399" s="282"/>
      <c r="T399" s="28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84" t="s">
        <v>443</v>
      </c>
      <c r="AU399" s="284" t="s">
        <v>90</v>
      </c>
      <c r="AV399" s="14" t="s">
        <v>172</v>
      </c>
      <c r="AW399" s="14" t="s">
        <v>36</v>
      </c>
      <c r="AX399" s="14" t="s">
        <v>88</v>
      </c>
      <c r="AY399" s="284" t="s">
        <v>156</v>
      </c>
    </row>
    <row r="400" s="2" customFormat="1" ht="55.5" customHeight="1">
      <c r="A400" s="39"/>
      <c r="B400" s="40"/>
      <c r="C400" s="253" t="s">
        <v>826</v>
      </c>
      <c r="D400" s="253" t="s">
        <v>439</v>
      </c>
      <c r="E400" s="254" t="s">
        <v>827</v>
      </c>
      <c r="F400" s="255" t="s">
        <v>828</v>
      </c>
      <c r="G400" s="256" t="s">
        <v>317</v>
      </c>
      <c r="H400" s="257">
        <v>1</v>
      </c>
      <c r="I400" s="258"/>
      <c r="J400" s="259">
        <f>ROUND(I400*H400,2)</f>
        <v>0</v>
      </c>
      <c r="K400" s="255" t="s">
        <v>1</v>
      </c>
      <c r="L400" s="260"/>
      <c r="M400" s="261" t="s">
        <v>1</v>
      </c>
      <c r="N400" s="262" t="s">
        <v>45</v>
      </c>
      <c r="O400" s="92"/>
      <c r="P400" s="236">
        <f>O400*H400</f>
        <v>0</v>
      </c>
      <c r="Q400" s="236">
        <v>0</v>
      </c>
      <c r="R400" s="236">
        <f>Q400*H400</f>
        <v>0</v>
      </c>
      <c r="S400" s="236">
        <v>0</v>
      </c>
      <c r="T400" s="237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8" t="s">
        <v>90</v>
      </c>
      <c r="AT400" s="238" t="s">
        <v>439</v>
      </c>
      <c r="AU400" s="238" t="s">
        <v>90</v>
      </c>
      <c r="AY400" s="18" t="s">
        <v>156</v>
      </c>
      <c r="BE400" s="239">
        <f>IF(N400="základní",J400,0)</f>
        <v>0</v>
      </c>
      <c r="BF400" s="239">
        <f>IF(N400="snížená",J400,0)</f>
        <v>0</v>
      </c>
      <c r="BG400" s="239">
        <f>IF(N400="zákl. přenesená",J400,0)</f>
        <v>0</v>
      </c>
      <c r="BH400" s="239">
        <f>IF(N400="sníž. přenesená",J400,0)</f>
        <v>0</v>
      </c>
      <c r="BI400" s="239">
        <f>IF(N400="nulová",J400,0)</f>
        <v>0</v>
      </c>
      <c r="BJ400" s="18" t="s">
        <v>88</v>
      </c>
      <c r="BK400" s="239">
        <f>ROUND(I400*H400,2)</f>
        <v>0</v>
      </c>
      <c r="BL400" s="18" t="s">
        <v>88</v>
      </c>
      <c r="BM400" s="238" t="s">
        <v>829</v>
      </c>
    </row>
    <row r="401" s="13" customFormat="1">
      <c r="A401" s="13"/>
      <c r="B401" s="263"/>
      <c r="C401" s="264"/>
      <c r="D401" s="240" t="s">
        <v>443</v>
      </c>
      <c r="E401" s="265" t="s">
        <v>1</v>
      </c>
      <c r="F401" s="266" t="s">
        <v>809</v>
      </c>
      <c r="G401" s="264"/>
      <c r="H401" s="267">
        <v>1</v>
      </c>
      <c r="I401" s="268"/>
      <c r="J401" s="264"/>
      <c r="K401" s="264"/>
      <c r="L401" s="269"/>
      <c r="M401" s="270"/>
      <c r="N401" s="271"/>
      <c r="O401" s="271"/>
      <c r="P401" s="271"/>
      <c r="Q401" s="271"/>
      <c r="R401" s="271"/>
      <c r="S401" s="271"/>
      <c r="T401" s="27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73" t="s">
        <v>443</v>
      </c>
      <c r="AU401" s="273" t="s">
        <v>90</v>
      </c>
      <c r="AV401" s="13" t="s">
        <v>90</v>
      </c>
      <c r="AW401" s="13" t="s">
        <v>36</v>
      </c>
      <c r="AX401" s="13" t="s">
        <v>80</v>
      </c>
      <c r="AY401" s="273" t="s">
        <v>156</v>
      </c>
    </row>
    <row r="402" s="14" customFormat="1">
      <c r="A402" s="14"/>
      <c r="B402" s="274"/>
      <c r="C402" s="275"/>
      <c r="D402" s="240" t="s">
        <v>443</v>
      </c>
      <c r="E402" s="276" t="s">
        <v>1</v>
      </c>
      <c r="F402" s="277" t="s">
        <v>445</v>
      </c>
      <c r="G402" s="275"/>
      <c r="H402" s="278">
        <v>1</v>
      </c>
      <c r="I402" s="279"/>
      <c r="J402" s="275"/>
      <c r="K402" s="275"/>
      <c r="L402" s="280"/>
      <c r="M402" s="281"/>
      <c r="N402" s="282"/>
      <c r="O402" s="282"/>
      <c r="P402" s="282"/>
      <c r="Q402" s="282"/>
      <c r="R402" s="282"/>
      <c r="S402" s="282"/>
      <c r="T402" s="28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84" t="s">
        <v>443</v>
      </c>
      <c r="AU402" s="284" t="s">
        <v>90</v>
      </c>
      <c r="AV402" s="14" t="s">
        <v>172</v>
      </c>
      <c r="AW402" s="14" t="s">
        <v>36</v>
      </c>
      <c r="AX402" s="14" t="s">
        <v>88</v>
      </c>
      <c r="AY402" s="284" t="s">
        <v>156</v>
      </c>
    </row>
    <row r="403" s="2" customFormat="1" ht="24.15" customHeight="1">
      <c r="A403" s="39"/>
      <c r="B403" s="40"/>
      <c r="C403" s="253" t="s">
        <v>830</v>
      </c>
      <c r="D403" s="253" t="s">
        <v>439</v>
      </c>
      <c r="E403" s="254" t="s">
        <v>831</v>
      </c>
      <c r="F403" s="255" t="s">
        <v>832</v>
      </c>
      <c r="G403" s="256" t="s">
        <v>317</v>
      </c>
      <c r="H403" s="257">
        <v>1</v>
      </c>
      <c r="I403" s="258"/>
      <c r="J403" s="259">
        <f>ROUND(I403*H403,2)</f>
        <v>0</v>
      </c>
      <c r="K403" s="255" t="s">
        <v>1</v>
      </c>
      <c r="L403" s="260"/>
      <c r="M403" s="261" t="s">
        <v>1</v>
      </c>
      <c r="N403" s="262" t="s">
        <v>45</v>
      </c>
      <c r="O403" s="92"/>
      <c r="P403" s="236">
        <f>O403*H403</f>
        <v>0</v>
      </c>
      <c r="Q403" s="236">
        <v>0</v>
      </c>
      <c r="R403" s="236">
        <f>Q403*H403</f>
        <v>0</v>
      </c>
      <c r="S403" s="236">
        <v>0</v>
      </c>
      <c r="T403" s="237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8" t="s">
        <v>90</v>
      </c>
      <c r="AT403" s="238" t="s">
        <v>439</v>
      </c>
      <c r="AU403" s="238" t="s">
        <v>90</v>
      </c>
      <c r="AY403" s="18" t="s">
        <v>156</v>
      </c>
      <c r="BE403" s="239">
        <f>IF(N403="základní",J403,0)</f>
        <v>0</v>
      </c>
      <c r="BF403" s="239">
        <f>IF(N403="snížená",J403,0)</f>
        <v>0</v>
      </c>
      <c r="BG403" s="239">
        <f>IF(N403="zákl. přenesená",J403,0)</f>
        <v>0</v>
      </c>
      <c r="BH403" s="239">
        <f>IF(N403="sníž. přenesená",J403,0)</f>
        <v>0</v>
      </c>
      <c r="BI403" s="239">
        <f>IF(N403="nulová",J403,0)</f>
        <v>0</v>
      </c>
      <c r="BJ403" s="18" t="s">
        <v>88</v>
      </c>
      <c r="BK403" s="239">
        <f>ROUND(I403*H403,2)</f>
        <v>0</v>
      </c>
      <c r="BL403" s="18" t="s">
        <v>88</v>
      </c>
      <c r="BM403" s="238" t="s">
        <v>833</v>
      </c>
    </row>
    <row r="404" s="13" customFormat="1">
      <c r="A404" s="13"/>
      <c r="B404" s="263"/>
      <c r="C404" s="264"/>
      <c r="D404" s="240" t="s">
        <v>443</v>
      </c>
      <c r="E404" s="265" t="s">
        <v>1</v>
      </c>
      <c r="F404" s="266" t="s">
        <v>809</v>
      </c>
      <c r="G404" s="264"/>
      <c r="H404" s="267">
        <v>1</v>
      </c>
      <c r="I404" s="268"/>
      <c r="J404" s="264"/>
      <c r="K404" s="264"/>
      <c r="L404" s="269"/>
      <c r="M404" s="270"/>
      <c r="N404" s="271"/>
      <c r="O404" s="271"/>
      <c r="P404" s="271"/>
      <c r="Q404" s="271"/>
      <c r="R404" s="271"/>
      <c r="S404" s="271"/>
      <c r="T404" s="27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73" t="s">
        <v>443</v>
      </c>
      <c r="AU404" s="273" t="s">
        <v>90</v>
      </c>
      <c r="AV404" s="13" t="s">
        <v>90</v>
      </c>
      <c r="AW404" s="13" t="s">
        <v>36</v>
      </c>
      <c r="AX404" s="13" t="s">
        <v>80</v>
      </c>
      <c r="AY404" s="273" t="s">
        <v>156</v>
      </c>
    </row>
    <row r="405" s="14" customFormat="1">
      <c r="A405" s="14"/>
      <c r="B405" s="274"/>
      <c r="C405" s="275"/>
      <c r="D405" s="240" t="s">
        <v>443</v>
      </c>
      <c r="E405" s="276" t="s">
        <v>1</v>
      </c>
      <c r="F405" s="277" t="s">
        <v>445</v>
      </c>
      <c r="G405" s="275"/>
      <c r="H405" s="278">
        <v>1</v>
      </c>
      <c r="I405" s="279"/>
      <c r="J405" s="275"/>
      <c r="K405" s="275"/>
      <c r="L405" s="280"/>
      <c r="M405" s="281"/>
      <c r="N405" s="282"/>
      <c r="O405" s="282"/>
      <c r="P405" s="282"/>
      <c r="Q405" s="282"/>
      <c r="R405" s="282"/>
      <c r="S405" s="282"/>
      <c r="T405" s="28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84" t="s">
        <v>443</v>
      </c>
      <c r="AU405" s="284" t="s">
        <v>90</v>
      </c>
      <c r="AV405" s="14" t="s">
        <v>172</v>
      </c>
      <c r="AW405" s="14" t="s">
        <v>36</v>
      </c>
      <c r="AX405" s="14" t="s">
        <v>88</v>
      </c>
      <c r="AY405" s="284" t="s">
        <v>156</v>
      </c>
    </row>
    <row r="406" s="2" customFormat="1" ht="33" customHeight="1">
      <c r="A406" s="39"/>
      <c r="B406" s="40"/>
      <c r="C406" s="253" t="s">
        <v>834</v>
      </c>
      <c r="D406" s="253" t="s">
        <v>439</v>
      </c>
      <c r="E406" s="254" t="s">
        <v>835</v>
      </c>
      <c r="F406" s="255" t="s">
        <v>836</v>
      </c>
      <c r="G406" s="256" t="s">
        <v>317</v>
      </c>
      <c r="H406" s="257">
        <v>1</v>
      </c>
      <c r="I406" s="258"/>
      <c r="J406" s="259">
        <f>ROUND(I406*H406,2)</f>
        <v>0</v>
      </c>
      <c r="K406" s="255" t="s">
        <v>1</v>
      </c>
      <c r="L406" s="260"/>
      <c r="M406" s="261" t="s">
        <v>1</v>
      </c>
      <c r="N406" s="262" t="s">
        <v>45</v>
      </c>
      <c r="O406" s="92"/>
      <c r="P406" s="236">
        <f>O406*H406</f>
        <v>0</v>
      </c>
      <c r="Q406" s="236">
        <v>0</v>
      </c>
      <c r="R406" s="236">
        <f>Q406*H406</f>
        <v>0</v>
      </c>
      <c r="S406" s="236">
        <v>0</v>
      </c>
      <c r="T406" s="237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8" t="s">
        <v>90</v>
      </c>
      <c r="AT406" s="238" t="s">
        <v>439</v>
      </c>
      <c r="AU406" s="238" t="s">
        <v>90</v>
      </c>
      <c r="AY406" s="18" t="s">
        <v>156</v>
      </c>
      <c r="BE406" s="239">
        <f>IF(N406="základní",J406,0)</f>
        <v>0</v>
      </c>
      <c r="BF406" s="239">
        <f>IF(N406="snížená",J406,0)</f>
        <v>0</v>
      </c>
      <c r="BG406" s="239">
        <f>IF(N406="zákl. přenesená",J406,0)</f>
        <v>0</v>
      </c>
      <c r="BH406" s="239">
        <f>IF(N406="sníž. přenesená",J406,0)</f>
        <v>0</v>
      </c>
      <c r="BI406" s="239">
        <f>IF(N406="nulová",J406,0)</f>
        <v>0</v>
      </c>
      <c r="BJ406" s="18" t="s">
        <v>88</v>
      </c>
      <c r="BK406" s="239">
        <f>ROUND(I406*H406,2)</f>
        <v>0</v>
      </c>
      <c r="BL406" s="18" t="s">
        <v>88</v>
      </c>
      <c r="BM406" s="238" t="s">
        <v>837</v>
      </c>
    </row>
    <row r="407" s="13" customFormat="1">
      <c r="A407" s="13"/>
      <c r="B407" s="263"/>
      <c r="C407" s="264"/>
      <c r="D407" s="240" t="s">
        <v>443</v>
      </c>
      <c r="E407" s="265" t="s">
        <v>1</v>
      </c>
      <c r="F407" s="266" t="s">
        <v>809</v>
      </c>
      <c r="G407" s="264"/>
      <c r="H407" s="267">
        <v>1</v>
      </c>
      <c r="I407" s="268"/>
      <c r="J407" s="264"/>
      <c r="K407" s="264"/>
      <c r="L407" s="269"/>
      <c r="M407" s="270"/>
      <c r="N407" s="271"/>
      <c r="O407" s="271"/>
      <c r="P407" s="271"/>
      <c r="Q407" s="271"/>
      <c r="R407" s="271"/>
      <c r="S407" s="271"/>
      <c r="T407" s="27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73" t="s">
        <v>443</v>
      </c>
      <c r="AU407" s="273" t="s">
        <v>90</v>
      </c>
      <c r="AV407" s="13" t="s">
        <v>90</v>
      </c>
      <c r="AW407" s="13" t="s">
        <v>36</v>
      </c>
      <c r="AX407" s="13" t="s">
        <v>80</v>
      </c>
      <c r="AY407" s="273" t="s">
        <v>156</v>
      </c>
    </row>
    <row r="408" s="14" customFormat="1">
      <c r="A408" s="14"/>
      <c r="B408" s="274"/>
      <c r="C408" s="275"/>
      <c r="D408" s="240" t="s">
        <v>443</v>
      </c>
      <c r="E408" s="276" t="s">
        <v>1</v>
      </c>
      <c r="F408" s="277" t="s">
        <v>445</v>
      </c>
      <c r="G408" s="275"/>
      <c r="H408" s="278">
        <v>1</v>
      </c>
      <c r="I408" s="279"/>
      <c r="J408" s="275"/>
      <c r="K408" s="275"/>
      <c r="L408" s="280"/>
      <c r="M408" s="281"/>
      <c r="N408" s="282"/>
      <c r="O408" s="282"/>
      <c r="P408" s="282"/>
      <c r="Q408" s="282"/>
      <c r="R408" s="282"/>
      <c r="S408" s="282"/>
      <c r="T408" s="28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84" t="s">
        <v>443</v>
      </c>
      <c r="AU408" s="284" t="s">
        <v>90</v>
      </c>
      <c r="AV408" s="14" t="s">
        <v>172</v>
      </c>
      <c r="AW408" s="14" t="s">
        <v>36</v>
      </c>
      <c r="AX408" s="14" t="s">
        <v>88</v>
      </c>
      <c r="AY408" s="284" t="s">
        <v>156</v>
      </c>
    </row>
    <row r="409" s="2" customFormat="1" ht="33" customHeight="1">
      <c r="A409" s="39"/>
      <c r="B409" s="40"/>
      <c r="C409" s="253" t="s">
        <v>838</v>
      </c>
      <c r="D409" s="253" t="s">
        <v>439</v>
      </c>
      <c r="E409" s="254" t="s">
        <v>839</v>
      </c>
      <c r="F409" s="255" t="s">
        <v>840</v>
      </c>
      <c r="G409" s="256" t="s">
        <v>317</v>
      </c>
      <c r="H409" s="257">
        <v>2</v>
      </c>
      <c r="I409" s="258"/>
      <c r="J409" s="259">
        <f>ROUND(I409*H409,2)</f>
        <v>0</v>
      </c>
      <c r="K409" s="255" t="s">
        <v>1</v>
      </c>
      <c r="L409" s="260"/>
      <c r="M409" s="261" t="s">
        <v>1</v>
      </c>
      <c r="N409" s="262" t="s">
        <v>45</v>
      </c>
      <c r="O409" s="92"/>
      <c r="P409" s="236">
        <f>O409*H409</f>
        <v>0</v>
      </c>
      <c r="Q409" s="236">
        <v>0</v>
      </c>
      <c r="R409" s="236">
        <f>Q409*H409</f>
        <v>0</v>
      </c>
      <c r="S409" s="236">
        <v>0</v>
      </c>
      <c r="T409" s="237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8" t="s">
        <v>90</v>
      </c>
      <c r="AT409" s="238" t="s">
        <v>439</v>
      </c>
      <c r="AU409" s="238" t="s">
        <v>90</v>
      </c>
      <c r="AY409" s="18" t="s">
        <v>156</v>
      </c>
      <c r="BE409" s="239">
        <f>IF(N409="základní",J409,0)</f>
        <v>0</v>
      </c>
      <c r="BF409" s="239">
        <f>IF(N409="snížená",J409,0)</f>
        <v>0</v>
      </c>
      <c r="BG409" s="239">
        <f>IF(N409="zákl. přenesená",J409,0)</f>
        <v>0</v>
      </c>
      <c r="BH409" s="239">
        <f>IF(N409="sníž. přenesená",J409,0)</f>
        <v>0</v>
      </c>
      <c r="BI409" s="239">
        <f>IF(N409="nulová",J409,0)</f>
        <v>0</v>
      </c>
      <c r="BJ409" s="18" t="s">
        <v>88</v>
      </c>
      <c r="BK409" s="239">
        <f>ROUND(I409*H409,2)</f>
        <v>0</v>
      </c>
      <c r="BL409" s="18" t="s">
        <v>88</v>
      </c>
      <c r="BM409" s="238" t="s">
        <v>841</v>
      </c>
    </row>
    <row r="410" s="2" customFormat="1">
      <c r="A410" s="39"/>
      <c r="B410" s="40"/>
      <c r="C410" s="41"/>
      <c r="D410" s="240" t="s">
        <v>233</v>
      </c>
      <c r="E410" s="41"/>
      <c r="F410" s="241" t="s">
        <v>842</v>
      </c>
      <c r="G410" s="41"/>
      <c r="H410" s="41"/>
      <c r="I410" s="242"/>
      <c r="J410" s="41"/>
      <c r="K410" s="41"/>
      <c r="L410" s="45"/>
      <c r="M410" s="243"/>
      <c r="N410" s="244"/>
      <c r="O410" s="92"/>
      <c r="P410" s="92"/>
      <c r="Q410" s="92"/>
      <c r="R410" s="92"/>
      <c r="S410" s="92"/>
      <c r="T410" s="93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233</v>
      </c>
      <c r="AU410" s="18" t="s">
        <v>90</v>
      </c>
    </row>
    <row r="411" s="13" customFormat="1">
      <c r="A411" s="13"/>
      <c r="B411" s="263"/>
      <c r="C411" s="264"/>
      <c r="D411" s="240" t="s">
        <v>443</v>
      </c>
      <c r="E411" s="265" t="s">
        <v>1</v>
      </c>
      <c r="F411" s="266" t="s">
        <v>799</v>
      </c>
      <c r="G411" s="264"/>
      <c r="H411" s="267">
        <v>2</v>
      </c>
      <c r="I411" s="268"/>
      <c r="J411" s="264"/>
      <c r="K411" s="264"/>
      <c r="L411" s="269"/>
      <c r="M411" s="270"/>
      <c r="N411" s="271"/>
      <c r="O411" s="271"/>
      <c r="P411" s="271"/>
      <c r="Q411" s="271"/>
      <c r="R411" s="271"/>
      <c r="S411" s="271"/>
      <c r="T411" s="27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73" t="s">
        <v>443</v>
      </c>
      <c r="AU411" s="273" t="s">
        <v>90</v>
      </c>
      <c r="AV411" s="13" t="s">
        <v>90</v>
      </c>
      <c r="AW411" s="13" t="s">
        <v>36</v>
      </c>
      <c r="AX411" s="13" t="s">
        <v>80</v>
      </c>
      <c r="AY411" s="273" t="s">
        <v>156</v>
      </c>
    </row>
    <row r="412" s="14" customFormat="1">
      <c r="A412" s="14"/>
      <c r="B412" s="274"/>
      <c r="C412" s="275"/>
      <c r="D412" s="240" t="s">
        <v>443</v>
      </c>
      <c r="E412" s="276" t="s">
        <v>1</v>
      </c>
      <c r="F412" s="277" t="s">
        <v>445</v>
      </c>
      <c r="G412" s="275"/>
      <c r="H412" s="278">
        <v>2</v>
      </c>
      <c r="I412" s="279"/>
      <c r="J412" s="275"/>
      <c r="K412" s="275"/>
      <c r="L412" s="280"/>
      <c r="M412" s="281"/>
      <c r="N412" s="282"/>
      <c r="O412" s="282"/>
      <c r="P412" s="282"/>
      <c r="Q412" s="282"/>
      <c r="R412" s="282"/>
      <c r="S412" s="282"/>
      <c r="T412" s="28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84" t="s">
        <v>443</v>
      </c>
      <c r="AU412" s="284" t="s">
        <v>90</v>
      </c>
      <c r="AV412" s="14" t="s">
        <v>172</v>
      </c>
      <c r="AW412" s="14" t="s">
        <v>36</v>
      </c>
      <c r="AX412" s="14" t="s">
        <v>88</v>
      </c>
      <c r="AY412" s="284" t="s">
        <v>156</v>
      </c>
    </row>
    <row r="413" s="2" customFormat="1" ht="24.15" customHeight="1">
      <c r="A413" s="39"/>
      <c r="B413" s="40"/>
      <c r="C413" s="253" t="s">
        <v>843</v>
      </c>
      <c r="D413" s="253" t="s">
        <v>439</v>
      </c>
      <c r="E413" s="254" t="s">
        <v>844</v>
      </c>
      <c r="F413" s="255" t="s">
        <v>845</v>
      </c>
      <c r="G413" s="256" t="s">
        <v>317</v>
      </c>
      <c r="H413" s="257">
        <v>1</v>
      </c>
      <c r="I413" s="258"/>
      <c r="J413" s="259">
        <f>ROUND(I413*H413,2)</f>
        <v>0</v>
      </c>
      <c r="K413" s="255" t="s">
        <v>1</v>
      </c>
      <c r="L413" s="260"/>
      <c r="M413" s="261" t="s">
        <v>1</v>
      </c>
      <c r="N413" s="262" t="s">
        <v>45</v>
      </c>
      <c r="O413" s="92"/>
      <c r="P413" s="236">
        <f>O413*H413</f>
        <v>0</v>
      </c>
      <c r="Q413" s="236">
        <v>0</v>
      </c>
      <c r="R413" s="236">
        <f>Q413*H413</f>
        <v>0</v>
      </c>
      <c r="S413" s="236">
        <v>0</v>
      </c>
      <c r="T413" s="237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8" t="s">
        <v>90</v>
      </c>
      <c r="AT413" s="238" t="s">
        <v>439</v>
      </c>
      <c r="AU413" s="238" t="s">
        <v>90</v>
      </c>
      <c r="AY413" s="18" t="s">
        <v>156</v>
      </c>
      <c r="BE413" s="239">
        <f>IF(N413="základní",J413,0)</f>
        <v>0</v>
      </c>
      <c r="BF413" s="239">
        <f>IF(N413="snížená",J413,0)</f>
        <v>0</v>
      </c>
      <c r="BG413" s="239">
        <f>IF(N413="zákl. přenesená",J413,0)</f>
        <v>0</v>
      </c>
      <c r="BH413" s="239">
        <f>IF(N413="sníž. přenesená",J413,0)</f>
        <v>0</v>
      </c>
      <c r="BI413" s="239">
        <f>IF(N413="nulová",J413,0)</f>
        <v>0</v>
      </c>
      <c r="BJ413" s="18" t="s">
        <v>88</v>
      </c>
      <c r="BK413" s="239">
        <f>ROUND(I413*H413,2)</f>
        <v>0</v>
      </c>
      <c r="BL413" s="18" t="s">
        <v>88</v>
      </c>
      <c r="BM413" s="238" t="s">
        <v>846</v>
      </c>
    </row>
    <row r="414" s="13" customFormat="1">
      <c r="A414" s="13"/>
      <c r="B414" s="263"/>
      <c r="C414" s="264"/>
      <c r="D414" s="240" t="s">
        <v>443</v>
      </c>
      <c r="E414" s="265" t="s">
        <v>1</v>
      </c>
      <c r="F414" s="266" t="s">
        <v>809</v>
      </c>
      <c r="G414" s="264"/>
      <c r="H414" s="267">
        <v>1</v>
      </c>
      <c r="I414" s="268"/>
      <c r="J414" s="264"/>
      <c r="K414" s="264"/>
      <c r="L414" s="269"/>
      <c r="M414" s="270"/>
      <c r="N414" s="271"/>
      <c r="O414" s="271"/>
      <c r="P414" s="271"/>
      <c r="Q414" s="271"/>
      <c r="R414" s="271"/>
      <c r="S414" s="271"/>
      <c r="T414" s="27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73" t="s">
        <v>443</v>
      </c>
      <c r="AU414" s="273" t="s">
        <v>90</v>
      </c>
      <c r="AV414" s="13" t="s">
        <v>90</v>
      </c>
      <c r="AW414" s="13" t="s">
        <v>36</v>
      </c>
      <c r="AX414" s="13" t="s">
        <v>80</v>
      </c>
      <c r="AY414" s="273" t="s">
        <v>156</v>
      </c>
    </row>
    <row r="415" s="14" customFormat="1">
      <c r="A415" s="14"/>
      <c r="B415" s="274"/>
      <c r="C415" s="275"/>
      <c r="D415" s="240" t="s">
        <v>443</v>
      </c>
      <c r="E415" s="276" t="s">
        <v>1</v>
      </c>
      <c r="F415" s="277" t="s">
        <v>445</v>
      </c>
      <c r="G415" s="275"/>
      <c r="H415" s="278">
        <v>1</v>
      </c>
      <c r="I415" s="279"/>
      <c r="J415" s="275"/>
      <c r="K415" s="275"/>
      <c r="L415" s="280"/>
      <c r="M415" s="281"/>
      <c r="N415" s="282"/>
      <c r="O415" s="282"/>
      <c r="P415" s="282"/>
      <c r="Q415" s="282"/>
      <c r="R415" s="282"/>
      <c r="S415" s="282"/>
      <c r="T415" s="28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84" t="s">
        <v>443</v>
      </c>
      <c r="AU415" s="284" t="s">
        <v>90</v>
      </c>
      <c r="AV415" s="14" t="s">
        <v>172</v>
      </c>
      <c r="AW415" s="14" t="s">
        <v>36</v>
      </c>
      <c r="AX415" s="14" t="s">
        <v>88</v>
      </c>
      <c r="AY415" s="284" t="s">
        <v>156</v>
      </c>
    </row>
    <row r="416" s="2" customFormat="1" ht="24.15" customHeight="1">
      <c r="A416" s="39"/>
      <c r="B416" s="40"/>
      <c r="C416" s="253" t="s">
        <v>847</v>
      </c>
      <c r="D416" s="253" t="s">
        <v>439</v>
      </c>
      <c r="E416" s="254" t="s">
        <v>848</v>
      </c>
      <c r="F416" s="255" t="s">
        <v>849</v>
      </c>
      <c r="G416" s="256" t="s">
        <v>317</v>
      </c>
      <c r="H416" s="257">
        <v>1</v>
      </c>
      <c r="I416" s="258"/>
      <c r="J416" s="259">
        <f>ROUND(I416*H416,2)</f>
        <v>0</v>
      </c>
      <c r="K416" s="255" t="s">
        <v>1</v>
      </c>
      <c r="L416" s="260"/>
      <c r="M416" s="261" t="s">
        <v>1</v>
      </c>
      <c r="N416" s="262" t="s">
        <v>45</v>
      </c>
      <c r="O416" s="92"/>
      <c r="P416" s="236">
        <f>O416*H416</f>
        <v>0</v>
      </c>
      <c r="Q416" s="236">
        <v>0</v>
      </c>
      <c r="R416" s="236">
        <f>Q416*H416</f>
        <v>0</v>
      </c>
      <c r="S416" s="236">
        <v>0</v>
      </c>
      <c r="T416" s="237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8" t="s">
        <v>90</v>
      </c>
      <c r="AT416" s="238" t="s">
        <v>439</v>
      </c>
      <c r="AU416" s="238" t="s">
        <v>90</v>
      </c>
      <c r="AY416" s="18" t="s">
        <v>156</v>
      </c>
      <c r="BE416" s="239">
        <f>IF(N416="základní",J416,0)</f>
        <v>0</v>
      </c>
      <c r="BF416" s="239">
        <f>IF(N416="snížená",J416,0)</f>
        <v>0</v>
      </c>
      <c r="BG416" s="239">
        <f>IF(N416="zákl. přenesená",J416,0)</f>
        <v>0</v>
      </c>
      <c r="BH416" s="239">
        <f>IF(N416="sníž. přenesená",J416,0)</f>
        <v>0</v>
      </c>
      <c r="BI416" s="239">
        <f>IF(N416="nulová",J416,0)</f>
        <v>0</v>
      </c>
      <c r="BJ416" s="18" t="s">
        <v>88</v>
      </c>
      <c r="BK416" s="239">
        <f>ROUND(I416*H416,2)</f>
        <v>0</v>
      </c>
      <c r="BL416" s="18" t="s">
        <v>88</v>
      </c>
      <c r="BM416" s="238" t="s">
        <v>850</v>
      </c>
    </row>
    <row r="417" s="13" customFormat="1">
      <c r="A417" s="13"/>
      <c r="B417" s="263"/>
      <c r="C417" s="264"/>
      <c r="D417" s="240" t="s">
        <v>443</v>
      </c>
      <c r="E417" s="265" t="s">
        <v>1</v>
      </c>
      <c r="F417" s="266" t="s">
        <v>809</v>
      </c>
      <c r="G417" s="264"/>
      <c r="H417" s="267">
        <v>1</v>
      </c>
      <c r="I417" s="268"/>
      <c r="J417" s="264"/>
      <c r="K417" s="264"/>
      <c r="L417" s="269"/>
      <c r="M417" s="270"/>
      <c r="N417" s="271"/>
      <c r="O417" s="271"/>
      <c r="P417" s="271"/>
      <c r="Q417" s="271"/>
      <c r="R417" s="271"/>
      <c r="S417" s="271"/>
      <c r="T417" s="27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73" t="s">
        <v>443</v>
      </c>
      <c r="AU417" s="273" t="s">
        <v>90</v>
      </c>
      <c r="AV417" s="13" t="s">
        <v>90</v>
      </c>
      <c r="AW417" s="13" t="s">
        <v>36</v>
      </c>
      <c r="AX417" s="13" t="s">
        <v>80</v>
      </c>
      <c r="AY417" s="273" t="s">
        <v>156</v>
      </c>
    </row>
    <row r="418" s="14" customFormat="1">
      <c r="A418" s="14"/>
      <c r="B418" s="274"/>
      <c r="C418" s="275"/>
      <c r="D418" s="240" t="s">
        <v>443</v>
      </c>
      <c r="E418" s="276" t="s">
        <v>1</v>
      </c>
      <c r="F418" s="277" t="s">
        <v>445</v>
      </c>
      <c r="G418" s="275"/>
      <c r="H418" s="278">
        <v>1</v>
      </c>
      <c r="I418" s="279"/>
      <c r="J418" s="275"/>
      <c r="K418" s="275"/>
      <c r="L418" s="280"/>
      <c r="M418" s="281"/>
      <c r="N418" s="282"/>
      <c r="O418" s="282"/>
      <c r="P418" s="282"/>
      <c r="Q418" s="282"/>
      <c r="R418" s="282"/>
      <c r="S418" s="282"/>
      <c r="T418" s="28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84" t="s">
        <v>443</v>
      </c>
      <c r="AU418" s="284" t="s">
        <v>90</v>
      </c>
      <c r="AV418" s="14" t="s">
        <v>172</v>
      </c>
      <c r="AW418" s="14" t="s">
        <v>36</v>
      </c>
      <c r="AX418" s="14" t="s">
        <v>88</v>
      </c>
      <c r="AY418" s="284" t="s">
        <v>156</v>
      </c>
    </row>
    <row r="419" s="2" customFormat="1" ht="16.5" customHeight="1">
      <c r="A419" s="39"/>
      <c r="B419" s="40"/>
      <c r="C419" s="253" t="s">
        <v>851</v>
      </c>
      <c r="D419" s="253" t="s">
        <v>439</v>
      </c>
      <c r="E419" s="254" t="s">
        <v>852</v>
      </c>
      <c r="F419" s="255" t="s">
        <v>853</v>
      </c>
      <c r="G419" s="256" t="s">
        <v>317</v>
      </c>
      <c r="H419" s="257">
        <v>6</v>
      </c>
      <c r="I419" s="258"/>
      <c r="J419" s="259">
        <f>ROUND(I419*H419,2)</f>
        <v>0</v>
      </c>
      <c r="K419" s="255" t="s">
        <v>1</v>
      </c>
      <c r="L419" s="260"/>
      <c r="M419" s="261" t="s">
        <v>1</v>
      </c>
      <c r="N419" s="262" t="s">
        <v>45</v>
      </c>
      <c r="O419" s="92"/>
      <c r="P419" s="236">
        <f>O419*H419</f>
        <v>0</v>
      </c>
      <c r="Q419" s="236">
        <v>0</v>
      </c>
      <c r="R419" s="236">
        <f>Q419*H419</f>
        <v>0</v>
      </c>
      <c r="S419" s="236">
        <v>0</v>
      </c>
      <c r="T419" s="237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8" t="s">
        <v>90</v>
      </c>
      <c r="AT419" s="238" t="s">
        <v>439</v>
      </c>
      <c r="AU419" s="238" t="s">
        <v>90</v>
      </c>
      <c r="AY419" s="18" t="s">
        <v>156</v>
      </c>
      <c r="BE419" s="239">
        <f>IF(N419="základní",J419,0)</f>
        <v>0</v>
      </c>
      <c r="BF419" s="239">
        <f>IF(N419="snížená",J419,0)</f>
        <v>0</v>
      </c>
      <c r="BG419" s="239">
        <f>IF(N419="zákl. přenesená",J419,0)</f>
        <v>0</v>
      </c>
      <c r="BH419" s="239">
        <f>IF(N419="sníž. přenesená",J419,0)</f>
        <v>0</v>
      </c>
      <c r="BI419" s="239">
        <f>IF(N419="nulová",J419,0)</f>
        <v>0</v>
      </c>
      <c r="BJ419" s="18" t="s">
        <v>88</v>
      </c>
      <c r="BK419" s="239">
        <f>ROUND(I419*H419,2)</f>
        <v>0</v>
      </c>
      <c r="BL419" s="18" t="s">
        <v>88</v>
      </c>
      <c r="BM419" s="238" t="s">
        <v>854</v>
      </c>
    </row>
    <row r="420" s="13" customFormat="1">
      <c r="A420" s="13"/>
      <c r="B420" s="263"/>
      <c r="C420" s="264"/>
      <c r="D420" s="240" t="s">
        <v>443</v>
      </c>
      <c r="E420" s="265" t="s">
        <v>1</v>
      </c>
      <c r="F420" s="266" t="s">
        <v>855</v>
      </c>
      <c r="G420" s="264"/>
      <c r="H420" s="267">
        <v>6</v>
      </c>
      <c r="I420" s="268"/>
      <c r="J420" s="264"/>
      <c r="K420" s="264"/>
      <c r="L420" s="269"/>
      <c r="M420" s="270"/>
      <c r="N420" s="271"/>
      <c r="O420" s="271"/>
      <c r="P420" s="271"/>
      <c r="Q420" s="271"/>
      <c r="R420" s="271"/>
      <c r="S420" s="271"/>
      <c r="T420" s="27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73" t="s">
        <v>443</v>
      </c>
      <c r="AU420" s="273" t="s">
        <v>90</v>
      </c>
      <c r="AV420" s="13" t="s">
        <v>90</v>
      </c>
      <c r="AW420" s="13" t="s">
        <v>36</v>
      </c>
      <c r="AX420" s="13" t="s">
        <v>80</v>
      </c>
      <c r="AY420" s="273" t="s">
        <v>156</v>
      </c>
    </row>
    <row r="421" s="14" customFormat="1">
      <c r="A421" s="14"/>
      <c r="B421" s="274"/>
      <c r="C421" s="275"/>
      <c r="D421" s="240" t="s">
        <v>443</v>
      </c>
      <c r="E421" s="276" t="s">
        <v>1</v>
      </c>
      <c r="F421" s="277" t="s">
        <v>445</v>
      </c>
      <c r="G421" s="275"/>
      <c r="H421" s="278">
        <v>6</v>
      </c>
      <c r="I421" s="279"/>
      <c r="J421" s="275"/>
      <c r="K421" s="275"/>
      <c r="L421" s="280"/>
      <c r="M421" s="281"/>
      <c r="N421" s="282"/>
      <c r="O421" s="282"/>
      <c r="P421" s="282"/>
      <c r="Q421" s="282"/>
      <c r="R421" s="282"/>
      <c r="S421" s="282"/>
      <c r="T421" s="28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84" t="s">
        <v>443</v>
      </c>
      <c r="AU421" s="284" t="s">
        <v>90</v>
      </c>
      <c r="AV421" s="14" t="s">
        <v>172</v>
      </c>
      <c r="AW421" s="14" t="s">
        <v>36</v>
      </c>
      <c r="AX421" s="14" t="s">
        <v>88</v>
      </c>
      <c r="AY421" s="284" t="s">
        <v>156</v>
      </c>
    </row>
    <row r="422" s="2" customFormat="1" ht="16.5" customHeight="1">
      <c r="A422" s="39"/>
      <c r="B422" s="40"/>
      <c r="C422" s="253" t="s">
        <v>856</v>
      </c>
      <c r="D422" s="253" t="s">
        <v>439</v>
      </c>
      <c r="E422" s="254" t="s">
        <v>857</v>
      </c>
      <c r="F422" s="255" t="s">
        <v>858</v>
      </c>
      <c r="G422" s="256" t="s">
        <v>317</v>
      </c>
      <c r="H422" s="257">
        <v>2</v>
      </c>
      <c r="I422" s="258"/>
      <c r="J422" s="259">
        <f>ROUND(I422*H422,2)</f>
        <v>0</v>
      </c>
      <c r="K422" s="255" t="s">
        <v>1</v>
      </c>
      <c r="L422" s="260"/>
      <c r="M422" s="261" t="s">
        <v>1</v>
      </c>
      <c r="N422" s="262" t="s">
        <v>45</v>
      </c>
      <c r="O422" s="92"/>
      <c r="P422" s="236">
        <f>O422*H422</f>
        <v>0</v>
      </c>
      <c r="Q422" s="236">
        <v>0</v>
      </c>
      <c r="R422" s="236">
        <f>Q422*H422</f>
        <v>0</v>
      </c>
      <c r="S422" s="236">
        <v>0</v>
      </c>
      <c r="T422" s="237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8" t="s">
        <v>90</v>
      </c>
      <c r="AT422" s="238" t="s">
        <v>439</v>
      </c>
      <c r="AU422" s="238" t="s">
        <v>90</v>
      </c>
      <c r="AY422" s="18" t="s">
        <v>156</v>
      </c>
      <c r="BE422" s="239">
        <f>IF(N422="základní",J422,0)</f>
        <v>0</v>
      </c>
      <c r="BF422" s="239">
        <f>IF(N422="snížená",J422,0)</f>
        <v>0</v>
      </c>
      <c r="BG422" s="239">
        <f>IF(N422="zákl. přenesená",J422,0)</f>
        <v>0</v>
      </c>
      <c r="BH422" s="239">
        <f>IF(N422="sníž. přenesená",J422,0)</f>
        <v>0</v>
      </c>
      <c r="BI422" s="239">
        <f>IF(N422="nulová",J422,0)</f>
        <v>0</v>
      </c>
      <c r="BJ422" s="18" t="s">
        <v>88</v>
      </c>
      <c r="BK422" s="239">
        <f>ROUND(I422*H422,2)</f>
        <v>0</v>
      </c>
      <c r="BL422" s="18" t="s">
        <v>88</v>
      </c>
      <c r="BM422" s="238" t="s">
        <v>859</v>
      </c>
    </row>
    <row r="423" s="13" customFormat="1">
      <c r="A423" s="13"/>
      <c r="B423" s="263"/>
      <c r="C423" s="264"/>
      <c r="D423" s="240" t="s">
        <v>443</v>
      </c>
      <c r="E423" s="265" t="s">
        <v>1</v>
      </c>
      <c r="F423" s="266" t="s">
        <v>799</v>
      </c>
      <c r="G423" s="264"/>
      <c r="H423" s="267">
        <v>2</v>
      </c>
      <c r="I423" s="268"/>
      <c r="J423" s="264"/>
      <c r="K423" s="264"/>
      <c r="L423" s="269"/>
      <c r="M423" s="270"/>
      <c r="N423" s="271"/>
      <c r="O423" s="271"/>
      <c r="P423" s="271"/>
      <c r="Q423" s="271"/>
      <c r="R423" s="271"/>
      <c r="S423" s="271"/>
      <c r="T423" s="27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73" t="s">
        <v>443</v>
      </c>
      <c r="AU423" s="273" t="s">
        <v>90</v>
      </c>
      <c r="AV423" s="13" t="s">
        <v>90</v>
      </c>
      <c r="AW423" s="13" t="s">
        <v>36</v>
      </c>
      <c r="AX423" s="13" t="s">
        <v>80</v>
      </c>
      <c r="AY423" s="273" t="s">
        <v>156</v>
      </c>
    </row>
    <row r="424" s="14" customFormat="1">
      <c r="A424" s="14"/>
      <c r="B424" s="274"/>
      <c r="C424" s="275"/>
      <c r="D424" s="240" t="s">
        <v>443</v>
      </c>
      <c r="E424" s="276" t="s">
        <v>1</v>
      </c>
      <c r="F424" s="277" t="s">
        <v>445</v>
      </c>
      <c r="G424" s="275"/>
      <c r="H424" s="278">
        <v>2</v>
      </c>
      <c r="I424" s="279"/>
      <c r="J424" s="275"/>
      <c r="K424" s="275"/>
      <c r="L424" s="280"/>
      <c r="M424" s="281"/>
      <c r="N424" s="282"/>
      <c r="O424" s="282"/>
      <c r="P424" s="282"/>
      <c r="Q424" s="282"/>
      <c r="R424" s="282"/>
      <c r="S424" s="282"/>
      <c r="T424" s="28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84" t="s">
        <v>443</v>
      </c>
      <c r="AU424" s="284" t="s">
        <v>90</v>
      </c>
      <c r="AV424" s="14" t="s">
        <v>172</v>
      </c>
      <c r="AW424" s="14" t="s">
        <v>36</v>
      </c>
      <c r="AX424" s="14" t="s">
        <v>88</v>
      </c>
      <c r="AY424" s="284" t="s">
        <v>156</v>
      </c>
    </row>
    <row r="425" s="2" customFormat="1" ht="16.5" customHeight="1">
      <c r="A425" s="39"/>
      <c r="B425" s="40"/>
      <c r="C425" s="253" t="s">
        <v>860</v>
      </c>
      <c r="D425" s="253" t="s">
        <v>439</v>
      </c>
      <c r="E425" s="254" t="s">
        <v>861</v>
      </c>
      <c r="F425" s="255" t="s">
        <v>862</v>
      </c>
      <c r="G425" s="256" t="s">
        <v>317</v>
      </c>
      <c r="H425" s="257">
        <v>3</v>
      </c>
      <c r="I425" s="258"/>
      <c r="J425" s="259">
        <f>ROUND(I425*H425,2)</f>
        <v>0</v>
      </c>
      <c r="K425" s="255" t="s">
        <v>1</v>
      </c>
      <c r="L425" s="260"/>
      <c r="M425" s="261" t="s">
        <v>1</v>
      </c>
      <c r="N425" s="262" t="s">
        <v>45</v>
      </c>
      <c r="O425" s="92"/>
      <c r="P425" s="236">
        <f>O425*H425</f>
        <v>0</v>
      </c>
      <c r="Q425" s="236">
        <v>0</v>
      </c>
      <c r="R425" s="236">
        <f>Q425*H425</f>
        <v>0</v>
      </c>
      <c r="S425" s="236">
        <v>0</v>
      </c>
      <c r="T425" s="237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8" t="s">
        <v>90</v>
      </c>
      <c r="AT425" s="238" t="s">
        <v>439</v>
      </c>
      <c r="AU425" s="238" t="s">
        <v>90</v>
      </c>
      <c r="AY425" s="18" t="s">
        <v>156</v>
      </c>
      <c r="BE425" s="239">
        <f>IF(N425="základní",J425,0)</f>
        <v>0</v>
      </c>
      <c r="BF425" s="239">
        <f>IF(N425="snížená",J425,0)</f>
        <v>0</v>
      </c>
      <c r="BG425" s="239">
        <f>IF(N425="zákl. přenesená",J425,0)</f>
        <v>0</v>
      </c>
      <c r="BH425" s="239">
        <f>IF(N425="sníž. přenesená",J425,0)</f>
        <v>0</v>
      </c>
      <c r="BI425" s="239">
        <f>IF(N425="nulová",J425,0)</f>
        <v>0</v>
      </c>
      <c r="BJ425" s="18" t="s">
        <v>88</v>
      </c>
      <c r="BK425" s="239">
        <f>ROUND(I425*H425,2)</f>
        <v>0</v>
      </c>
      <c r="BL425" s="18" t="s">
        <v>88</v>
      </c>
      <c r="BM425" s="238" t="s">
        <v>863</v>
      </c>
    </row>
    <row r="426" s="13" customFormat="1">
      <c r="A426" s="13"/>
      <c r="B426" s="263"/>
      <c r="C426" s="264"/>
      <c r="D426" s="240" t="s">
        <v>443</v>
      </c>
      <c r="E426" s="265" t="s">
        <v>1</v>
      </c>
      <c r="F426" s="266" t="s">
        <v>864</v>
      </c>
      <c r="G426" s="264"/>
      <c r="H426" s="267">
        <v>3</v>
      </c>
      <c r="I426" s="268"/>
      <c r="J426" s="264"/>
      <c r="K426" s="264"/>
      <c r="L426" s="269"/>
      <c r="M426" s="270"/>
      <c r="N426" s="271"/>
      <c r="O426" s="271"/>
      <c r="P426" s="271"/>
      <c r="Q426" s="271"/>
      <c r="R426" s="271"/>
      <c r="S426" s="271"/>
      <c r="T426" s="27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73" t="s">
        <v>443</v>
      </c>
      <c r="AU426" s="273" t="s">
        <v>90</v>
      </c>
      <c r="AV426" s="13" t="s">
        <v>90</v>
      </c>
      <c r="AW426" s="13" t="s">
        <v>36</v>
      </c>
      <c r="AX426" s="13" t="s">
        <v>80</v>
      </c>
      <c r="AY426" s="273" t="s">
        <v>156</v>
      </c>
    </row>
    <row r="427" s="14" customFormat="1">
      <c r="A427" s="14"/>
      <c r="B427" s="274"/>
      <c r="C427" s="275"/>
      <c r="D427" s="240" t="s">
        <v>443</v>
      </c>
      <c r="E427" s="276" t="s">
        <v>1</v>
      </c>
      <c r="F427" s="277" t="s">
        <v>445</v>
      </c>
      <c r="G427" s="275"/>
      <c r="H427" s="278">
        <v>3</v>
      </c>
      <c r="I427" s="279"/>
      <c r="J427" s="275"/>
      <c r="K427" s="275"/>
      <c r="L427" s="280"/>
      <c r="M427" s="281"/>
      <c r="N427" s="282"/>
      <c r="O427" s="282"/>
      <c r="P427" s="282"/>
      <c r="Q427" s="282"/>
      <c r="R427" s="282"/>
      <c r="S427" s="282"/>
      <c r="T427" s="28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84" t="s">
        <v>443</v>
      </c>
      <c r="AU427" s="284" t="s">
        <v>90</v>
      </c>
      <c r="AV427" s="14" t="s">
        <v>172</v>
      </c>
      <c r="AW427" s="14" t="s">
        <v>36</v>
      </c>
      <c r="AX427" s="14" t="s">
        <v>88</v>
      </c>
      <c r="AY427" s="284" t="s">
        <v>156</v>
      </c>
    </row>
    <row r="428" s="2" customFormat="1" ht="21.75" customHeight="1">
      <c r="A428" s="39"/>
      <c r="B428" s="40"/>
      <c r="C428" s="253" t="s">
        <v>865</v>
      </c>
      <c r="D428" s="253" t="s">
        <v>439</v>
      </c>
      <c r="E428" s="254" t="s">
        <v>866</v>
      </c>
      <c r="F428" s="255" t="s">
        <v>867</v>
      </c>
      <c r="G428" s="256" t="s">
        <v>317</v>
      </c>
      <c r="H428" s="257">
        <v>1</v>
      </c>
      <c r="I428" s="258"/>
      <c r="J428" s="259">
        <f>ROUND(I428*H428,2)</f>
        <v>0</v>
      </c>
      <c r="K428" s="255" t="s">
        <v>1</v>
      </c>
      <c r="L428" s="260"/>
      <c r="M428" s="261" t="s">
        <v>1</v>
      </c>
      <c r="N428" s="262" t="s">
        <v>45</v>
      </c>
      <c r="O428" s="92"/>
      <c r="P428" s="236">
        <f>O428*H428</f>
        <v>0</v>
      </c>
      <c r="Q428" s="236">
        <v>0</v>
      </c>
      <c r="R428" s="236">
        <f>Q428*H428</f>
        <v>0</v>
      </c>
      <c r="S428" s="236">
        <v>0</v>
      </c>
      <c r="T428" s="237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8" t="s">
        <v>90</v>
      </c>
      <c r="AT428" s="238" t="s">
        <v>439</v>
      </c>
      <c r="AU428" s="238" t="s">
        <v>90</v>
      </c>
      <c r="AY428" s="18" t="s">
        <v>156</v>
      </c>
      <c r="BE428" s="239">
        <f>IF(N428="základní",J428,0)</f>
        <v>0</v>
      </c>
      <c r="BF428" s="239">
        <f>IF(N428="snížená",J428,0)</f>
        <v>0</v>
      </c>
      <c r="BG428" s="239">
        <f>IF(N428="zákl. přenesená",J428,0)</f>
        <v>0</v>
      </c>
      <c r="BH428" s="239">
        <f>IF(N428="sníž. přenesená",J428,0)</f>
        <v>0</v>
      </c>
      <c r="BI428" s="239">
        <f>IF(N428="nulová",J428,0)</f>
        <v>0</v>
      </c>
      <c r="BJ428" s="18" t="s">
        <v>88</v>
      </c>
      <c r="BK428" s="239">
        <f>ROUND(I428*H428,2)</f>
        <v>0</v>
      </c>
      <c r="BL428" s="18" t="s">
        <v>88</v>
      </c>
      <c r="BM428" s="238" t="s">
        <v>868</v>
      </c>
    </row>
    <row r="429" s="13" customFormat="1">
      <c r="A429" s="13"/>
      <c r="B429" s="263"/>
      <c r="C429" s="264"/>
      <c r="D429" s="240" t="s">
        <v>443</v>
      </c>
      <c r="E429" s="265" t="s">
        <v>1</v>
      </c>
      <c r="F429" s="266" t="s">
        <v>809</v>
      </c>
      <c r="G429" s="264"/>
      <c r="H429" s="267">
        <v>1</v>
      </c>
      <c r="I429" s="268"/>
      <c r="J429" s="264"/>
      <c r="K429" s="264"/>
      <c r="L429" s="269"/>
      <c r="M429" s="270"/>
      <c r="N429" s="271"/>
      <c r="O429" s="271"/>
      <c r="P429" s="271"/>
      <c r="Q429" s="271"/>
      <c r="R429" s="271"/>
      <c r="S429" s="271"/>
      <c r="T429" s="27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73" t="s">
        <v>443</v>
      </c>
      <c r="AU429" s="273" t="s">
        <v>90</v>
      </c>
      <c r="AV429" s="13" t="s">
        <v>90</v>
      </c>
      <c r="AW429" s="13" t="s">
        <v>36</v>
      </c>
      <c r="AX429" s="13" t="s">
        <v>80</v>
      </c>
      <c r="AY429" s="273" t="s">
        <v>156</v>
      </c>
    </row>
    <row r="430" s="14" customFormat="1">
      <c r="A430" s="14"/>
      <c r="B430" s="274"/>
      <c r="C430" s="275"/>
      <c r="D430" s="240" t="s">
        <v>443</v>
      </c>
      <c r="E430" s="276" t="s">
        <v>1</v>
      </c>
      <c r="F430" s="277" t="s">
        <v>445</v>
      </c>
      <c r="G430" s="275"/>
      <c r="H430" s="278">
        <v>1</v>
      </c>
      <c r="I430" s="279"/>
      <c r="J430" s="275"/>
      <c r="K430" s="275"/>
      <c r="L430" s="280"/>
      <c r="M430" s="281"/>
      <c r="N430" s="282"/>
      <c r="O430" s="282"/>
      <c r="P430" s="282"/>
      <c r="Q430" s="282"/>
      <c r="R430" s="282"/>
      <c r="S430" s="282"/>
      <c r="T430" s="28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84" t="s">
        <v>443</v>
      </c>
      <c r="AU430" s="284" t="s">
        <v>90</v>
      </c>
      <c r="AV430" s="14" t="s">
        <v>172</v>
      </c>
      <c r="AW430" s="14" t="s">
        <v>36</v>
      </c>
      <c r="AX430" s="14" t="s">
        <v>88</v>
      </c>
      <c r="AY430" s="284" t="s">
        <v>156</v>
      </c>
    </row>
    <row r="431" s="2" customFormat="1" ht="16.5" customHeight="1">
      <c r="A431" s="39"/>
      <c r="B431" s="40"/>
      <c r="C431" s="253" t="s">
        <v>869</v>
      </c>
      <c r="D431" s="253" t="s">
        <v>439</v>
      </c>
      <c r="E431" s="254" t="s">
        <v>870</v>
      </c>
      <c r="F431" s="255" t="s">
        <v>871</v>
      </c>
      <c r="G431" s="256" t="s">
        <v>317</v>
      </c>
      <c r="H431" s="257">
        <v>3</v>
      </c>
      <c r="I431" s="258"/>
      <c r="J431" s="259">
        <f>ROUND(I431*H431,2)</f>
        <v>0</v>
      </c>
      <c r="K431" s="255" t="s">
        <v>1</v>
      </c>
      <c r="L431" s="260"/>
      <c r="M431" s="261" t="s">
        <v>1</v>
      </c>
      <c r="N431" s="262" t="s">
        <v>45</v>
      </c>
      <c r="O431" s="92"/>
      <c r="P431" s="236">
        <f>O431*H431</f>
        <v>0</v>
      </c>
      <c r="Q431" s="236">
        <v>0</v>
      </c>
      <c r="R431" s="236">
        <f>Q431*H431</f>
        <v>0</v>
      </c>
      <c r="S431" s="236">
        <v>0</v>
      </c>
      <c r="T431" s="237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8" t="s">
        <v>90</v>
      </c>
      <c r="AT431" s="238" t="s">
        <v>439</v>
      </c>
      <c r="AU431" s="238" t="s">
        <v>90</v>
      </c>
      <c r="AY431" s="18" t="s">
        <v>156</v>
      </c>
      <c r="BE431" s="239">
        <f>IF(N431="základní",J431,0)</f>
        <v>0</v>
      </c>
      <c r="BF431" s="239">
        <f>IF(N431="snížená",J431,0)</f>
        <v>0</v>
      </c>
      <c r="BG431" s="239">
        <f>IF(N431="zákl. přenesená",J431,0)</f>
        <v>0</v>
      </c>
      <c r="BH431" s="239">
        <f>IF(N431="sníž. přenesená",J431,0)</f>
        <v>0</v>
      </c>
      <c r="BI431" s="239">
        <f>IF(N431="nulová",J431,0)</f>
        <v>0</v>
      </c>
      <c r="BJ431" s="18" t="s">
        <v>88</v>
      </c>
      <c r="BK431" s="239">
        <f>ROUND(I431*H431,2)</f>
        <v>0</v>
      </c>
      <c r="BL431" s="18" t="s">
        <v>88</v>
      </c>
      <c r="BM431" s="238" t="s">
        <v>872</v>
      </c>
    </row>
    <row r="432" s="13" customFormat="1">
      <c r="A432" s="13"/>
      <c r="B432" s="263"/>
      <c r="C432" s="264"/>
      <c r="D432" s="240" t="s">
        <v>443</v>
      </c>
      <c r="E432" s="265" t="s">
        <v>1</v>
      </c>
      <c r="F432" s="266" t="s">
        <v>864</v>
      </c>
      <c r="G432" s="264"/>
      <c r="H432" s="267">
        <v>3</v>
      </c>
      <c r="I432" s="268"/>
      <c r="J432" s="264"/>
      <c r="K432" s="264"/>
      <c r="L432" s="269"/>
      <c r="M432" s="270"/>
      <c r="N432" s="271"/>
      <c r="O432" s="271"/>
      <c r="P432" s="271"/>
      <c r="Q432" s="271"/>
      <c r="R432" s="271"/>
      <c r="S432" s="271"/>
      <c r="T432" s="27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73" t="s">
        <v>443</v>
      </c>
      <c r="AU432" s="273" t="s">
        <v>90</v>
      </c>
      <c r="AV432" s="13" t="s">
        <v>90</v>
      </c>
      <c r="AW432" s="13" t="s">
        <v>36</v>
      </c>
      <c r="AX432" s="13" t="s">
        <v>80</v>
      </c>
      <c r="AY432" s="273" t="s">
        <v>156</v>
      </c>
    </row>
    <row r="433" s="14" customFormat="1">
      <c r="A433" s="14"/>
      <c r="B433" s="274"/>
      <c r="C433" s="275"/>
      <c r="D433" s="240" t="s">
        <v>443</v>
      </c>
      <c r="E433" s="276" t="s">
        <v>1</v>
      </c>
      <c r="F433" s="277" t="s">
        <v>445</v>
      </c>
      <c r="G433" s="275"/>
      <c r="H433" s="278">
        <v>3</v>
      </c>
      <c r="I433" s="279"/>
      <c r="J433" s="275"/>
      <c r="K433" s="275"/>
      <c r="L433" s="280"/>
      <c r="M433" s="281"/>
      <c r="N433" s="282"/>
      <c r="O433" s="282"/>
      <c r="P433" s="282"/>
      <c r="Q433" s="282"/>
      <c r="R433" s="282"/>
      <c r="S433" s="282"/>
      <c r="T433" s="28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84" t="s">
        <v>443</v>
      </c>
      <c r="AU433" s="284" t="s">
        <v>90</v>
      </c>
      <c r="AV433" s="14" t="s">
        <v>172</v>
      </c>
      <c r="AW433" s="14" t="s">
        <v>36</v>
      </c>
      <c r="AX433" s="14" t="s">
        <v>88</v>
      </c>
      <c r="AY433" s="284" t="s">
        <v>156</v>
      </c>
    </row>
    <row r="434" s="2" customFormat="1" ht="24.15" customHeight="1">
      <c r="A434" s="39"/>
      <c r="B434" s="40"/>
      <c r="C434" s="253" t="s">
        <v>873</v>
      </c>
      <c r="D434" s="253" t="s">
        <v>439</v>
      </c>
      <c r="E434" s="254" t="s">
        <v>874</v>
      </c>
      <c r="F434" s="255" t="s">
        <v>875</v>
      </c>
      <c r="G434" s="256" t="s">
        <v>317</v>
      </c>
      <c r="H434" s="257">
        <v>2</v>
      </c>
      <c r="I434" s="258"/>
      <c r="J434" s="259">
        <f>ROUND(I434*H434,2)</f>
        <v>0</v>
      </c>
      <c r="K434" s="255" t="s">
        <v>1</v>
      </c>
      <c r="L434" s="260"/>
      <c r="M434" s="261" t="s">
        <v>1</v>
      </c>
      <c r="N434" s="262" t="s">
        <v>45</v>
      </c>
      <c r="O434" s="92"/>
      <c r="P434" s="236">
        <f>O434*H434</f>
        <v>0</v>
      </c>
      <c r="Q434" s="236">
        <v>0</v>
      </c>
      <c r="R434" s="236">
        <f>Q434*H434</f>
        <v>0</v>
      </c>
      <c r="S434" s="236">
        <v>0</v>
      </c>
      <c r="T434" s="237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8" t="s">
        <v>90</v>
      </c>
      <c r="AT434" s="238" t="s">
        <v>439</v>
      </c>
      <c r="AU434" s="238" t="s">
        <v>90</v>
      </c>
      <c r="AY434" s="18" t="s">
        <v>156</v>
      </c>
      <c r="BE434" s="239">
        <f>IF(N434="základní",J434,0)</f>
        <v>0</v>
      </c>
      <c r="BF434" s="239">
        <f>IF(N434="snížená",J434,0)</f>
        <v>0</v>
      </c>
      <c r="BG434" s="239">
        <f>IF(N434="zákl. přenesená",J434,0)</f>
        <v>0</v>
      </c>
      <c r="BH434" s="239">
        <f>IF(N434="sníž. přenesená",J434,0)</f>
        <v>0</v>
      </c>
      <c r="BI434" s="239">
        <f>IF(N434="nulová",J434,0)</f>
        <v>0</v>
      </c>
      <c r="BJ434" s="18" t="s">
        <v>88</v>
      </c>
      <c r="BK434" s="239">
        <f>ROUND(I434*H434,2)</f>
        <v>0</v>
      </c>
      <c r="BL434" s="18" t="s">
        <v>88</v>
      </c>
      <c r="BM434" s="238" t="s">
        <v>876</v>
      </c>
    </row>
    <row r="435" s="13" customFormat="1">
      <c r="A435" s="13"/>
      <c r="B435" s="263"/>
      <c r="C435" s="264"/>
      <c r="D435" s="240" t="s">
        <v>443</v>
      </c>
      <c r="E435" s="265" t="s">
        <v>1</v>
      </c>
      <c r="F435" s="266" t="s">
        <v>799</v>
      </c>
      <c r="G435" s="264"/>
      <c r="H435" s="267">
        <v>2</v>
      </c>
      <c r="I435" s="268"/>
      <c r="J435" s="264"/>
      <c r="K435" s="264"/>
      <c r="L435" s="269"/>
      <c r="M435" s="270"/>
      <c r="N435" s="271"/>
      <c r="O435" s="271"/>
      <c r="P435" s="271"/>
      <c r="Q435" s="271"/>
      <c r="R435" s="271"/>
      <c r="S435" s="271"/>
      <c r="T435" s="27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73" t="s">
        <v>443</v>
      </c>
      <c r="AU435" s="273" t="s">
        <v>90</v>
      </c>
      <c r="AV435" s="13" t="s">
        <v>90</v>
      </c>
      <c r="AW435" s="13" t="s">
        <v>36</v>
      </c>
      <c r="AX435" s="13" t="s">
        <v>80</v>
      </c>
      <c r="AY435" s="273" t="s">
        <v>156</v>
      </c>
    </row>
    <row r="436" s="14" customFormat="1">
      <c r="A436" s="14"/>
      <c r="B436" s="274"/>
      <c r="C436" s="275"/>
      <c r="D436" s="240" t="s">
        <v>443</v>
      </c>
      <c r="E436" s="276" t="s">
        <v>1</v>
      </c>
      <c r="F436" s="277" t="s">
        <v>445</v>
      </c>
      <c r="G436" s="275"/>
      <c r="H436" s="278">
        <v>2</v>
      </c>
      <c r="I436" s="279"/>
      <c r="J436" s="275"/>
      <c r="K436" s="275"/>
      <c r="L436" s="280"/>
      <c r="M436" s="281"/>
      <c r="N436" s="282"/>
      <c r="O436" s="282"/>
      <c r="P436" s="282"/>
      <c r="Q436" s="282"/>
      <c r="R436" s="282"/>
      <c r="S436" s="282"/>
      <c r="T436" s="28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84" t="s">
        <v>443</v>
      </c>
      <c r="AU436" s="284" t="s">
        <v>90</v>
      </c>
      <c r="AV436" s="14" t="s">
        <v>172</v>
      </c>
      <c r="AW436" s="14" t="s">
        <v>36</v>
      </c>
      <c r="AX436" s="14" t="s">
        <v>88</v>
      </c>
      <c r="AY436" s="284" t="s">
        <v>156</v>
      </c>
    </row>
    <row r="437" s="2" customFormat="1" ht="16.5" customHeight="1">
      <c r="A437" s="39"/>
      <c r="B437" s="40"/>
      <c r="C437" s="253" t="s">
        <v>877</v>
      </c>
      <c r="D437" s="253" t="s">
        <v>439</v>
      </c>
      <c r="E437" s="254" t="s">
        <v>878</v>
      </c>
      <c r="F437" s="255" t="s">
        <v>879</v>
      </c>
      <c r="G437" s="256" t="s">
        <v>317</v>
      </c>
      <c r="H437" s="257">
        <v>2</v>
      </c>
      <c r="I437" s="258"/>
      <c r="J437" s="259">
        <f>ROUND(I437*H437,2)</f>
        <v>0</v>
      </c>
      <c r="K437" s="255" t="s">
        <v>1</v>
      </c>
      <c r="L437" s="260"/>
      <c r="M437" s="261" t="s">
        <v>1</v>
      </c>
      <c r="N437" s="262" t="s">
        <v>45</v>
      </c>
      <c r="O437" s="92"/>
      <c r="P437" s="236">
        <f>O437*H437</f>
        <v>0</v>
      </c>
      <c r="Q437" s="236">
        <v>0</v>
      </c>
      <c r="R437" s="236">
        <f>Q437*H437</f>
        <v>0</v>
      </c>
      <c r="S437" s="236">
        <v>0</v>
      </c>
      <c r="T437" s="237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8" t="s">
        <v>90</v>
      </c>
      <c r="AT437" s="238" t="s">
        <v>439</v>
      </c>
      <c r="AU437" s="238" t="s">
        <v>90</v>
      </c>
      <c r="AY437" s="18" t="s">
        <v>156</v>
      </c>
      <c r="BE437" s="239">
        <f>IF(N437="základní",J437,0)</f>
        <v>0</v>
      </c>
      <c r="BF437" s="239">
        <f>IF(N437="snížená",J437,0)</f>
        <v>0</v>
      </c>
      <c r="BG437" s="239">
        <f>IF(N437="zákl. přenesená",J437,0)</f>
        <v>0</v>
      </c>
      <c r="BH437" s="239">
        <f>IF(N437="sníž. přenesená",J437,0)</f>
        <v>0</v>
      </c>
      <c r="BI437" s="239">
        <f>IF(N437="nulová",J437,0)</f>
        <v>0</v>
      </c>
      <c r="BJ437" s="18" t="s">
        <v>88</v>
      </c>
      <c r="BK437" s="239">
        <f>ROUND(I437*H437,2)</f>
        <v>0</v>
      </c>
      <c r="BL437" s="18" t="s">
        <v>88</v>
      </c>
      <c r="BM437" s="238" t="s">
        <v>880</v>
      </c>
    </row>
    <row r="438" s="13" customFormat="1">
      <c r="A438" s="13"/>
      <c r="B438" s="263"/>
      <c r="C438" s="264"/>
      <c r="D438" s="240" t="s">
        <v>443</v>
      </c>
      <c r="E438" s="265" t="s">
        <v>1</v>
      </c>
      <c r="F438" s="266" t="s">
        <v>799</v>
      </c>
      <c r="G438" s="264"/>
      <c r="H438" s="267">
        <v>2</v>
      </c>
      <c r="I438" s="268"/>
      <c r="J438" s="264"/>
      <c r="K438" s="264"/>
      <c r="L438" s="269"/>
      <c r="M438" s="270"/>
      <c r="N438" s="271"/>
      <c r="O438" s="271"/>
      <c r="P438" s="271"/>
      <c r="Q438" s="271"/>
      <c r="R438" s="271"/>
      <c r="S438" s="271"/>
      <c r="T438" s="27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73" t="s">
        <v>443</v>
      </c>
      <c r="AU438" s="273" t="s">
        <v>90</v>
      </c>
      <c r="AV438" s="13" t="s">
        <v>90</v>
      </c>
      <c r="AW438" s="13" t="s">
        <v>36</v>
      </c>
      <c r="AX438" s="13" t="s">
        <v>80</v>
      </c>
      <c r="AY438" s="273" t="s">
        <v>156</v>
      </c>
    </row>
    <row r="439" s="14" customFormat="1">
      <c r="A439" s="14"/>
      <c r="B439" s="274"/>
      <c r="C439" s="275"/>
      <c r="D439" s="240" t="s">
        <v>443</v>
      </c>
      <c r="E439" s="276" t="s">
        <v>1</v>
      </c>
      <c r="F439" s="277" t="s">
        <v>445</v>
      </c>
      <c r="G439" s="275"/>
      <c r="H439" s="278">
        <v>2</v>
      </c>
      <c r="I439" s="279"/>
      <c r="J439" s="275"/>
      <c r="K439" s="275"/>
      <c r="L439" s="280"/>
      <c r="M439" s="281"/>
      <c r="N439" s="282"/>
      <c r="O439" s="282"/>
      <c r="P439" s="282"/>
      <c r="Q439" s="282"/>
      <c r="R439" s="282"/>
      <c r="S439" s="282"/>
      <c r="T439" s="28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84" t="s">
        <v>443</v>
      </c>
      <c r="AU439" s="284" t="s">
        <v>90</v>
      </c>
      <c r="AV439" s="14" t="s">
        <v>172</v>
      </c>
      <c r="AW439" s="14" t="s">
        <v>36</v>
      </c>
      <c r="AX439" s="14" t="s">
        <v>88</v>
      </c>
      <c r="AY439" s="284" t="s">
        <v>156</v>
      </c>
    </row>
    <row r="440" s="2" customFormat="1" ht="24.15" customHeight="1">
      <c r="A440" s="39"/>
      <c r="B440" s="40"/>
      <c r="C440" s="253" t="s">
        <v>881</v>
      </c>
      <c r="D440" s="253" t="s">
        <v>439</v>
      </c>
      <c r="E440" s="254" t="s">
        <v>882</v>
      </c>
      <c r="F440" s="255" t="s">
        <v>883</v>
      </c>
      <c r="G440" s="256" t="s">
        <v>317</v>
      </c>
      <c r="H440" s="257">
        <v>1</v>
      </c>
      <c r="I440" s="258"/>
      <c r="J440" s="259">
        <f>ROUND(I440*H440,2)</f>
        <v>0</v>
      </c>
      <c r="K440" s="255" t="s">
        <v>1</v>
      </c>
      <c r="L440" s="260"/>
      <c r="M440" s="261" t="s">
        <v>1</v>
      </c>
      <c r="N440" s="262" t="s">
        <v>45</v>
      </c>
      <c r="O440" s="92"/>
      <c r="P440" s="236">
        <f>O440*H440</f>
        <v>0</v>
      </c>
      <c r="Q440" s="236">
        <v>0</v>
      </c>
      <c r="R440" s="236">
        <f>Q440*H440</f>
        <v>0</v>
      </c>
      <c r="S440" s="236">
        <v>0</v>
      </c>
      <c r="T440" s="237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8" t="s">
        <v>90</v>
      </c>
      <c r="AT440" s="238" t="s">
        <v>439</v>
      </c>
      <c r="AU440" s="238" t="s">
        <v>90</v>
      </c>
      <c r="AY440" s="18" t="s">
        <v>156</v>
      </c>
      <c r="BE440" s="239">
        <f>IF(N440="základní",J440,0)</f>
        <v>0</v>
      </c>
      <c r="BF440" s="239">
        <f>IF(N440="snížená",J440,0)</f>
        <v>0</v>
      </c>
      <c r="BG440" s="239">
        <f>IF(N440="zákl. přenesená",J440,0)</f>
        <v>0</v>
      </c>
      <c r="BH440" s="239">
        <f>IF(N440="sníž. přenesená",J440,0)</f>
        <v>0</v>
      </c>
      <c r="BI440" s="239">
        <f>IF(N440="nulová",J440,0)</f>
        <v>0</v>
      </c>
      <c r="BJ440" s="18" t="s">
        <v>88</v>
      </c>
      <c r="BK440" s="239">
        <f>ROUND(I440*H440,2)</f>
        <v>0</v>
      </c>
      <c r="BL440" s="18" t="s">
        <v>88</v>
      </c>
      <c r="BM440" s="238" t="s">
        <v>884</v>
      </c>
    </row>
    <row r="441" s="13" customFormat="1">
      <c r="A441" s="13"/>
      <c r="B441" s="263"/>
      <c r="C441" s="264"/>
      <c r="D441" s="240" t="s">
        <v>443</v>
      </c>
      <c r="E441" s="265" t="s">
        <v>1</v>
      </c>
      <c r="F441" s="266" t="s">
        <v>809</v>
      </c>
      <c r="G441" s="264"/>
      <c r="H441" s="267">
        <v>1</v>
      </c>
      <c r="I441" s="268"/>
      <c r="J441" s="264"/>
      <c r="K441" s="264"/>
      <c r="L441" s="269"/>
      <c r="M441" s="270"/>
      <c r="N441" s="271"/>
      <c r="O441" s="271"/>
      <c r="P441" s="271"/>
      <c r="Q441" s="271"/>
      <c r="R441" s="271"/>
      <c r="S441" s="271"/>
      <c r="T441" s="27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73" t="s">
        <v>443</v>
      </c>
      <c r="AU441" s="273" t="s">
        <v>90</v>
      </c>
      <c r="AV441" s="13" t="s">
        <v>90</v>
      </c>
      <c r="AW441" s="13" t="s">
        <v>36</v>
      </c>
      <c r="AX441" s="13" t="s">
        <v>80</v>
      </c>
      <c r="AY441" s="273" t="s">
        <v>156</v>
      </c>
    </row>
    <row r="442" s="14" customFormat="1">
      <c r="A442" s="14"/>
      <c r="B442" s="274"/>
      <c r="C442" s="275"/>
      <c r="D442" s="240" t="s">
        <v>443</v>
      </c>
      <c r="E442" s="276" t="s">
        <v>1</v>
      </c>
      <c r="F442" s="277" t="s">
        <v>445</v>
      </c>
      <c r="G442" s="275"/>
      <c r="H442" s="278">
        <v>1</v>
      </c>
      <c r="I442" s="279"/>
      <c r="J442" s="275"/>
      <c r="K442" s="275"/>
      <c r="L442" s="280"/>
      <c r="M442" s="281"/>
      <c r="N442" s="282"/>
      <c r="O442" s="282"/>
      <c r="P442" s="282"/>
      <c r="Q442" s="282"/>
      <c r="R442" s="282"/>
      <c r="S442" s="282"/>
      <c r="T442" s="28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84" t="s">
        <v>443</v>
      </c>
      <c r="AU442" s="284" t="s">
        <v>90</v>
      </c>
      <c r="AV442" s="14" t="s">
        <v>172</v>
      </c>
      <c r="AW442" s="14" t="s">
        <v>36</v>
      </c>
      <c r="AX442" s="14" t="s">
        <v>88</v>
      </c>
      <c r="AY442" s="284" t="s">
        <v>156</v>
      </c>
    </row>
    <row r="443" s="2" customFormat="1" ht="24.15" customHeight="1">
      <c r="A443" s="39"/>
      <c r="B443" s="40"/>
      <c r="C443" s="253" t="s">
        <v>885</v>
      </c>
      <c r="D443" s="253" t="s">
        <v>439</v>
      </c>
      <c r="E443" s="254" t="s">
        <v>886</v>
      </c>
      <c r="F443" s="255" t="s">
        <v>887</v>
      </c>
      <c r="G443" s="256" t="s">
        <v>317</v>
      </c>
      <c r="H443" s="257">
        <v>1</v>
      </c>
      <c r="I443" s="258"/>
      <c r="J443" s="259">
        <f>ROUND(I443*H443,2)</f>
        <v>0</v>
      </c>
      <c r="K443" s="255" t="s">
        <v>1</v>
      </c>
      <c r="L443" s="260"/>
      <c r="M443" s="261" t="s">
        <v>1</v>
      </c>
      <c r="N443" s="262" t="s">
        <v>45</v>
      </c>
      <c r="O443" s="92"/>
      <c r="P443" s="236">
        <f>O443*H443</f>
        <v>0</v>
      </c>
      <c r="Q443" s="236">
        <v>0</v>
      </c>
      <c r="R443" s="236">
        <f>Q443*H443</f>
        <v>0</v>
      </c>
      <c r="S443" s="236">
        <v>0</v>
      </c>
      <c r="T443" s="237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8" t="s">
        <v>90</v>
      </c>
      <c r="AT443" s="238" t="s">
        <v>439</v>
      </c>
      <c r="AU443" s="238" t="s">
        <v>90</v>
      </c>
      <c r="AY443" s="18" t="s">
        <v>156</v>
      </c>
      <c r="BE443" s="239">
        <f>IF(N443="základní",J443,0)</f>
        <v>0</v>
      </c>
      <c r="BF443" s="239">
        <f>IF(N443="snížená",J443,0)</f>
        <v>0</v>
      </c>
      <c r="BG443" s="239">
        <f>IF(N443="zákl. přenesená",J443,0)</f>
        <v>0</v>
      </c>
      <c r="BH443" s="239">
        <f>IF(N443="sníž. přenesená",J443,0)</f>
        <v>0</v>
      </c>
      <c r="BI443" s="239">
        <f>IF(N443="nulová",J443,0)</f>
        <v>0</v>
      </c>
      <c r="BJ443" s="18" t="s">
        <v>88</v>
      </c>
      <c r="BK443" s="239">
        <f>ROUND(I443*H443,2)</f>
        <v>0</v>
      </c>
      <c r="BL443" s="18" t="s">
        <v>88</v>
      </c>
      <c r="BM443" s="238" t="s">
        <v>888</v>
      </c>
    </row>
    <row r="444" s="13" customFormat="1">
      <c r="A444" s="13"/>
      <c r="B444" s="263"/>
      <c r="C444" s="264"/>
      <c r="D444" s="240" t="s">
        <v>443</v>
      </c>
      <c r="E444" s="265" t="s">
        <v>1</v>
      </c>
      <c r="F444" s="266" t="s">
        <v>809</v>
      </c>
      <c r="G444" s="264"/>
      <c r="H444" s="267">
        <v>1</v>
      </c>
      <c r="I444" s="268"/>
      <c r="J444" s="264"/>
      <c r="K444" s="264"/>
      <c r="L444" s="269"/>
      <c r="M444" s="270"/>
      <c r="N444" s="271"/>
      <c r="O444" s="271"/>
      <c r="P444" s="271"/>
      <c r="Q444" s="271"/>
      <c r="R444" s="271"/>
      <c r="S444" s="271"/>
      <c r="T444" s="27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73" t="s">
        <v>443</v>
      </c>
      <c r="AU444" s="273" t="s">
        <v>90</v>
      </c>
      <c r="AV444" s="13" t="s">
        <v>90</v>
      </c>
      <c r="AW444" s="13" t="s">
        <v>36</v>
      </c>
      <c r="AX444" s="13" t="s">
        <v>80</v>
      </c>
      <c r="AY444" s="273" t="s">
        <v>156</v>
      </c>
    </row>
    <row r="445" s="14" customFormat="1">
      <c r="A445" s="14"/>
      <c r="B445" s="274"/>
      <c r="C445" s="275"/>
      <c r="D445" s="240" t="s">
        <v>443</v>
      </c>
      <c r="E445" s="276" t="s">
        <v>1</v>
      </c>
      <c r="F445" s="277" t="s">
        <v>445</v>
      </c>
      <c r="G445" s="275"/>
      <c r="H445" s="278">
        <v>1</v>
      </c>
      <c r="I445" s="279"/>
      <c r="J445" s="275"/>
      <c r="K445" s="275"/>
      <c r="L445" s="280"/>
      <c r="M445" s="281"/>
      <c r="N445" s="282"/>
      <c r="O445" s="282"/>
      <c r="P445" s="282"/>
      <c r="Q445" s="282"/>
      <c r="R445" s="282"/>
      <c r="S445" s="282"/>
      <c r="T445" s="28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84" t="s">
        <v>443</v>
      </c>
      <c r="AU445" s="284" t="s">
        <v>90</v>
      </c>
      <c r="AV445" s="14" t="s">
        <v>172</v>
      </c>
      <c r="AW445" s="14" t="s">
        <v>36</v>
      </c>
      <c r="AX445" s="14" t="s">
        <v>88</v>
      </c>
      <c r="AY445" s="284" t="s">
        <v>156</v>
      </c>
    </row>
    <row r="446" s="2" customFormat="1" ht="24.15" customHeight="1">
      <c r="A446" s="39"/>
      <c r="B446" s="40"/>
      <c r="C446" s="253" t="s">
        <v>889</v>
      </c>
      <c r="D446" s="253" t="s">
        <v>439</v>
      </c>
      <c r="E446" s="254" t="s">
        <v>890</v>
      </c>
      <c r="F446" s="255" t="s">
        <v>891</v>
      </c>
      <c r="G446" s="256" t="s">
        <v>317</v>
      </c>
      <c r="H446" s="257">
        <v>3</v>
      </c>
      <c r="I446" s="258"/>
      <c r="J446" s="259">
        <f>ROUND(I446*H446,2)</f>
        <v>0</v>
      </c>
      <c r="K446" s="255" t="s">
        <v>1</v>
      </c>
      <c r="L446" s="260"/>
      <c r="M446" s="261" t="s">
        <v>1</v>
      </c>
      <c r="N446" s="262" t="s">
        <v>45</v>
      </c>
      <c r="O446" s="92"/>
      <c r="P446" s="236">
        <f>O446*H446</f>
        <v>0</v>
      </c>
      <c r="Q446" s="236">
        <v>0</v>
      </c>
      <c r="R446" s="236">
        <f>Q446*H446</f>
        <v>0</v>
      </c>
      <c r="S446" s="236">
        <v>0</v>
      </c>
      <c r="T446" s="237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8" t="s">
        <v>90</v>
      </c>
      <c r="AT446" s="238" t="s">
        <v>439</v>
      </c>
      <c r="AU446" s="238" t="s">
        <v>90</v>
      </c>
      <c r="AY446" s="18" t="s">
        <v>156</v>
      </c>
      <c r="BE446" s="239">
        <f>IF(N446="základní",J446,0)</f>
        <v>0</v>
      </c>
      <c r="BF446" s="239">
        <f>IF(N446="snížená",J446,0)</f>
        <v>0</v>
      </c>
      <c r="BG446" s="239">
        <f>IF(N446="zákl. přenesená",J446,0)</f>
        <v>0</v>
      </c>
      <c r="BH446" s="239">
        <f>IF(N446="sníž. přenesená",J446,0)</f>
        <v>0</v>
      </c>
      <c r="BI446" s="239">
        <f>IF(N446="nulová",J446,0)</f>
        <v>0</v>
      </c>
      <c r="BJ446" s="18" t="s">
        <v>88</v>
      </c>
      <c r="BK446" s="239">
        <f>ROUND(I446*H446,2)</f>
        <v>0</v>
      </c>
      <c r="BL446" s="18" t="s">
        <v>88</v>
      </c>
      <c r="BM446" s="238" t="s">
        <v>892</v>
      </c>
    </row>
    <row r="447" s="13" customFormat="1">
      <c r="A447" s="13"/>
      <c r="B447" s="263"/>
      <c r="C447" s="264"/>
      <c r="D447" s="240" t="s">
        <v>443</v>
      </c>
      <c r="E447" s="265" t="s">
        <v>1</v>
      </c>
      <c r="F447" s="266" t="s">
        <v>864</v>
      </c>
      <c r="G447" s="264"/>
      <c r="H447" s="267">
        <v>3</v>
      </c>
      <c r="I447" s="268"/>
      <c r="J447" s="264"/>
      <c r="K447" s="264"/>
      <c r="L447" s="269"/>
      <c r="M447" s="270"/>
      <c r="N447" s="271"/>
      <c r="O447" s="271"/>
      <c r="P447" s="271"/>
      <c r="Q447" s="271"/>
      <c r="R447" s="271"/>
      <c r="S447" s="271"/>
      <c r="T447" s="27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73" t="s">
        <v>443</v>
      </c>
      <c r="AU447" s="273" t="s">
        <v>90</v>
      </c>
      <c r="AV447" s="13" t="s">
        <v>90</v>
      </c>
      <c r="AW447" s="13" t="s">
        <v>36</v>
      </c>
      <c r="AX447" s="13" t="s">
        <v>80</v>
      </c>
      <c r="AY447" s="273" t="s">
        <v>156</v>
      </c>
    </row>
    <row r="448" s="14" customFormat="1">
      <c r="A448" s="14"/>
      <c r="B448" s="274"/>
      <c r="C448" s="275"/>
      <c r="D448" s="240" t="s">
        <v>443</v>
      </c>
      <c r="E448" s="276" t="s">
        <v>1</v>
      </c>
      <c r="F448" s="277" t="s">
        <v>445</v>
      </c>
      <c r="G448" s="275"/>
      <c r="H448" s="278">
        <v>3</v>
      </c>
      <c r="I448" s="279"/>
      <c r="J448" s="275"/>
      <c r="K448" s="275"/>
      <c r="L448" s="280"/>
      <c r="M448" s="281"/>
      <c r="N448" s="282"/>
      <c r="O448" s="282"/>
      <c r="P448" s="282"/>
      <c r="Q448" s="282"/>
      <c r="R448" s="282"/>
      <c r="S448" s="282"/>
      <c r="T448" s="28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84" t="s">
        <v>443</v>
      </c>
      <c r="AU448" s="284" t="s">
        <v>90</v>
      </c>
      <c r="AV448" s="14" t="s">
        <v>172</v>
      </c>
      <c r="AW448" s="14" t="s">
        <v>36</v>
      </c>
      <c r="AX448" s="14" t="s">
        <v>88</v>
      </c>
      <c r="AY448" s="284" t="s">
        <v>156</v>
      </c>
    </row>
    <row r="449" s="2" customFormat="1" ht="16.5" customHeight="1">
      <c r="A449" s="39"/>
      <c r="B449" s="40"/>
      <c r="C449" s="253" t="s">
        <v>893</v>
      </c>
      <c r="D449" s="253" t="s">
        <v>439</v>
      </c>
      <c r="E449" s="254" t="s">
        <v>894</v>
      </c>
      <c r="F449" s="255" t="s">
        <v>895</v>
      </c>
      <c r="G449" s="256" t="s">
        <v>317</v>
      </c>
      <c r="H449" s="257">
        <v>10</v>
      </c>
      <c r="I449" s="258"/>
      <c r="J449" s="259">
        <f>ROUND(I449*H449,2)</f>
        <v>0</v>
      </c>
      <c r="K449" s="255" t="s">
        <v>1</v>
      </c>
      <c r="L449" s="260"/>
      <c r="M449" s="261" t="s">
        <v>1</v>
      </c>
      <c r="N449" s="262" t="s">
        <v>45</v>
      </c>
      <c r="O449" s="92"/>
      <c r="P449" s="236">
        <f>O449*H449</f>
        <v>0</v>
      </c>
      <c r="Q449" s="236">
        <v>0</v>
      </c>
      <c r="R449" s="236">
        <f>Q449*H449</f>
        <v>0</v>
      </c>
      <c r="S449" s="236">
        <v>0</v>
      </c>
      <c r="T449" s="237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8" t="s">
        <v>90</v>
      </c>
      <c r="AT449" s="238" t="s">
        <v>439</v>
      </c>
      <c r="AU449" s="238" t="s">
        <v>90</v>
      </c>
      <c r="AY449" s="18" t="s">
        <v>156</v>
      </c>
      <c r="BE449" s="239">
        <f>IF(N449="základní",J449,0)</f>
        <v>0</v>
      </c>
      <c r="BF449" s="239">
        <f>IF(N449="snížená",J449,0)</f>
        <v>0</v>
      </c>
      <c r="BG449" s="239">
        <f>IF(N449="zákl. přenesená",J449,0)</f>
        <v>0</v>
      </c>
      <c r="BH449" s="239">
        <f>IF(N449="sníž. přenesená",J449,0)</f>
        <v>0</v>
      </c>
      <c r="BI449" s="239">
        <f>IF(N449="nulová",J449,0)</f>
        <v>0</v>
      </c>
      <c r="BJ449" s="18" t="s">
        <v>88</v>
      </c>
      <c r="BK449" s="239">
        <f>ROUND(I449*H449,2)</f>
        <v>0</v>
      </c>
      <c r="BL449" s="18" t="s">
        <v>88</v>
      </c>
      <c r="BM449" s="238" t="s">
        <v>896</v>
      </c>
    </row>
    <row r="450" s="13" customFormat="1">
      <c r="A450" s="13"/>
      <c r="B450" s="263"/>
      <c r="C450" s="264"/>
      <c r="D450" s="240" t="s">
        <v>443</v>
      </c>
      <c r="E450" s="265" t="s">
        <v>1</v>
      </c>
      <c r="F450" s="266" t="s">
        <v>897</v>
      </c>
      <c r="G450" s="264"/>
      <c r="H450" s="267">
        <v>10</v>
      </c>
      <c r="I450" s="268"/>
      <c r="J450" s="264"/>
      <c r="K450" s="264"/>
      <c r="L450" s="269"/>
      <c r="M450" s="270"/>
      <c r="N450" s="271"/>
      <c r="O450" s="271"/>
      <c r="P450" s="271"/>
      <c r="Q450" s="271"/>
      <c r="R450" s="271"/>
      <c r="S450" s="271"/>
      <c r="T450" s="27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73" t="s">
        <v>443</v>
      </c>
      <c r="AU450" s="273" t="s">
        <v>90</v>
      </c>
      <c r="AV450" s="13" t="s">
        <v>90</v>
      </c>
      <c r="AW450" s="13" t="s">
        <v>36</v>
      </c>
      <c r="AX450" s="13" t="s">
        <v>80</v>
      </c>
      <c r="AY450" s="273" t="s">
        <v>156</v>
      </c>
    </row>
    <row r="451" s="14" customFormat="1">
      <c r="A451" s="14"/>
      <c r="B451" s="274"/>
      <c r="C451" s="275"/>
      <c r="D451" s="240" t="s">
        <v>443</v>
      </c>
      <c r="E451" s="276" t="s">
        <v>1</v>
      </c>
      <c r="F451" s="277" t="s">
        <v>445</v>
      </c>
      <c r="G451" s="275"/>
      <c r="H451" s="278">
        <v>10</v>
      </c>
      <c r="I451" s="279"/>
      <c r="J451" s="275"/>
      <c r="K451" s="275"/>
      <c r="L451" s="280"/>
      <c r="M451" s="281"/>
      <c r="N451" s="282"/>
      <c r="O451" s="282"/>
      <c r="P451" s="282"/>
      <c r="Q451" s="282"/>
      <c r="R451" s="282"/>
      <c r="S451" s="282"/>
      <c r="T451" s="28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84" t="s">
        <v>443</v>
      </c>
      <c r="AU451" s="284" t="s">
        <v>90</v>
      </c>
      <c r="AV451" s="14" t="s">
        <v>172</v>
      </c>
      <c r="AW451" s="14" t="s">
        <v>36</v>
      </c>
      <c r="AX451" s="14" t="s">
        <v>88</v>
      </c>
      <c r="AY451" s="284" t="s">
        <v>156</v>
      </c>
    </row>
    <row r="452" s="2" customFormat="1" ht="16.5" customHeight="1">
      <c r="A452" s="39"/>
      <c r="B452" s="40"/>
      <c r="C452" s="253" t="s">
        <v>898</v>
      </c>
      <c r="D452" s="253" t="s">
        <v>439</v>
      </c>
      <c r="E452" s="254" t="s">
        <v>899</v>
      </c>
      <c r="F452" s="255" t="s">
        <v>900</v>
      </c>
      <c r="G452" s="256" t="s">
        <v>317</v>
      </c>
      <c r="H452" s="257">
        <v>4</v>
      </c>
      <c r="I452" s="258"/>
      <c r="J452" s="259">
        <f>ROUND(I452*H452,2)</f>
        <v>0</v>
      </c>
      <c r="K452" s="255" t="s">
        <v>1</v>
      </c>
      <c r="L452" s="260"/>
      <c r="M452" s="261" t="s">
        <v>1</v>
      </c>
      <c r="N452" s="262" t="s">
        <v>45</v>
      </c>
      <c r="O452" s="92"/>
      <c r="P452" s="236">
        <f>O452*H452</f>
        <v>0</v>
      </c>
      <c r="Q452" s="236">
        <v>0</v>
      </c>
      <c r="R452" s="236">
        <f>Q452*H452</f>
        <v>0</v>
      </c>
      <c r="S452" s="236">
        <v>0</v>
      </c>
      <c r="T452" s="237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8" t="s">
        <v>90</v>
      </c>
      <c r="AT452" s="238" t="s">
        <v>439</v>
      </c>
      <c r="AU452" s="238" t="s">
        <v>90</v>
      </c>
      <c r="AY452" s="18" t="s">
        <v>156</v>
      </c>
      <c r="BE452" s="239">
        <f>IF(N452="základní",J452,0)</f>
        <v>0</v>
      </c>
      <c r="BF452" s="239">
        <f>IF(N452="snížená",J452,0)</f>
        <v>0</v>
      </c>
      <c r="BG452" s="239">
        <f>IF(N452="zákl. přenesená",J452,0)</f>
        <v>0</v>
      </c>
      <c r="BH452" s="239">
        <f>IF(N452="sníž. přenesená",J452,0)</f>
        <v>0</v>
      </c>
      <c r="BI452" s="239">
        <f>IF(N452="nulová",J452,0)</f>
        <v>0</v>
      </c>
      <c r="BJ452" s="18" t="s">
        <v>88</v>
      </c>
      <c r="BK452" s="239">
        <f>ROUND(I452*H452,2)</f>
        <v>0</v>
      </c>
      <c r="BL452" s="18" t="s">
        <v>88</v>
      </c>
      <c r="BM452" s="238" t="s">
        <v>901</v>
      </c>
    </row>
    <row r="453" s="13" customFormat="1">
      <c r="A453" s="13"/>
      <c r="B453" s="263"/>
      <c r="C453" s="264"/>
      <c r="D453" s="240" t="s">
        <v>443</v>
      </c>
      <c r="E453" s="265" t="s">
        <v>1</v>
      </c>
      <c r="F453" s="266" t="s">
        <v>804</v>
      </c>
      <c r="G453" s="264"/>
      <c r="H453" s="267">
        <v>4</v>
      </c>
      <c r="I453" s="268"/>
      <c r="J453" s="264"/>
      <c r="K453" s="264"/>
      <c r="L453" s="269"/>
      <c r="M453" s="270"/>
      <c r="N453" s="271"/>
      <c r="O453" s="271"/>
      <c r="P453" s="271"/>
      <c r="Q453" s="271"/>
      <c r="R453" s="271"/>
      <c r="S453" s="271"/>
      <c r="T453" s="27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73" t="s">
        <v>443</v>
      </c>
      <c r="AU453" s="273" t="s">
        <v>90</v>
      </c>
      <c r="AV453" s="13" t="s">
        <v>90</v>
      </c>
      <c r="AW453" s="13" t="s">
        <v>36</v>
      </c>
      <c r="AX453" s="13" t="s">
        <v>80</v>
      </c>
      <c r="AY453" s="273" t="s">
        <v>156</v>
      </c>
    </row>
    <row r="454" s="14" customFormat="1">
      <c r="A454" s="14"/>
      <c r="B454" s="274"/>
      <c r="C454" s="275"/>
      <c r="D454" s="240" t="s">
        <v>443</v>
      </c>
      <c r="E454" s="276" t="s">
        <v>1</v>
      </c>
      <c r="F454" s="277" t="s">
        <v>445</v>
      </c>
      <c r="G454" s="275"/>
      <c r="H454" s="278">
        <v>4</v>
      </c>
      <c r="I454" s="279"/>
      <c r="J454" s="275"/>
      <c r="K454" s="275"/>
      <c r="L454" s="280"/>
      <c r="M454" s="281"/>
      <c r="N454" s="282"/>
      <c r="O454" s="282"/>
      <c r="P454" s="282"/>
      <c r="Q454" s="282"/>
      <c r="R454" s="282"/>
      <c r="S454" s="282"/>
      <c r="T454" s="28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84" t="s">
        <v>443</v>
      </c>
      <c r="AU454" s="284" t="s">
        <v>90</v>
      </c>
      <c r="AV454" s="14" t="s">
        <v>172</v>
      </c>
      <c r="AW454" s="14" t="s">
        <v>36</v>
      </c>
      <c r="AX454" s="14" t="s">
        <v>88</v>
      </c>
      <c r="AY454" s="284" t="s">
        <v>156</v>
      </c>
    </row>
    <row r="455" s="2" customFormat="1" ht="16.5" customHeight="1">
      <c r="A455" s="39"/>
      <c r="B455" s="40"/>
      <c r="C455" s="253" t="s">
        <v>902</v>
      </c>
      <c r="D455" s="253" t="s">
        <v>439</v>
      </c>
      <c r="E455" s="254" t="s">
        <v>903</v>
      </c>
      <c r="F455" s="255" t="s">
        <v>904</v>
      </c>
      <c r="G455" s="256" t="s">
        <v>163</v>
      </c>
      <c r="H455" s="257">
        <v>1</v>
      </c>
      <c r="I455" s="258"/>
      <c r="J455" s="259">
        <f>ROUND(I455*H455,2)</f>
        <v>0</v>
      </c>
      <c r="K455" s="255" t="s">
        <v>1</v>
      </c>
      <c r="L455" s="260"/>
      <c r="M455" s="261" t="s">
        <v>1</v>
      </c>
      <c r="N455" s="262" t="s">
        <v>45</v>
      </c>
      <c r="O455" s="92"/>
      <c r="P455" s="236">
        <f>O455*H455</f>
        <v>0</v>
      </c>
      <c r="Q455" s="236">
        <v>0</v>
      </c>
      <c r="R455" s="236">
        <f>Q455*H455</f>
        <v>0</v>
      </c>
      <c r="S455" s="236">
        <v>0</v>
      </c>
      <c r="T455" s="237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8" t="s">
        <v>90</v>
      </c>
      <c r="AT455" s="238" t="s">
        <v>439</v>
      </c>
      <c r="AU455" s="238" t="s">
        <v>90</v>
      </c>
      <c r="AY455" s="18" t="s">
        <v>156</v>
      </c>
      <c r="BE455" s="239">
        <f>IF(N455="základní",J455,0)</f>
        <v>0</v>
      </c>
      <c r="BF455" s="239">
        <f>IF(N455="snížená",J455,0)</f>
        <v>0</v>
      </c>
      <c r="BG455" s="239">
        <f>IF(N455="zákl. přenesená",J455,0)</f>
        <v>0</v>
      </c>
      <c r="BH455" s="239">
        <f>IF(N455="sníž. přenesená",J455,0)</f>
        <v>0</v>
      </c>
      <c r="BI455" s="239">
        <f>IF(N455="nulová",J455,0)</f>
        <v>0</v>
      </c>
      <c r="BJ455" s="18" t="s">
        <v>88</v>
      </c>
      <c r="BK455" s="239">
        <f>ROUND(I455*H455,2)</f>
        <v>0</v>
      </c>
      <c r="BL455" s="18" t="s">
        <v>88</v>
      </c>
      <c r="BM455" s="238" t="s">
        <v>905</v>
      </c>
    </row>
    <row r="456" s="13" customFormat="1">
      <c r="A456" s="13"/>
      <c r="B456" s="263"/>
      <c r="C456" s="264"/>
      <c r="D456" s="240" t="s">
        <v>443</v>
      </c>
      <c r="E456" s="265" t="s">
        <v>1</v>
      </c>
      <c r="F456" s="266" t="s">
        <v>88</v>
      </c>
      <c r="G456" s="264"/>
      <c r="H456" s="267">
        <v>1</v>
      </c>
      <c r="I456" s="268"/>
      <c r="J456" s="264"/>
      <c r="K456" s="264"/>
      <c r="L456" s="269"/>
      <c r="M456" s="270"/>
      <c r="N456" s="271"/>
      <c r="O456" s="271"/>
      <c r="P456" s="271"/>
      <c r="Q456" s="271"/>
      <c r="R456" s="271"/>
      <c r="S456" s="271"/>
      <c r="T456" s="27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73" t="s">
        <v>443</v>
      </c>
      <c r="AU456" s="273" t="s">
        <v>90</v>
      </c>
      <c r="AV456" s="13" t="s">
        <v>90</v>
      </c>
      <c r="AW456" s="13" t="s">
        <v>36</v>
      </c>
      <c r="AX456" s="13" t="s">
        <v>80</v>
      </c>
      <c r="AY456" s="273" t="s">
        <v>156</v>
      </c>
    </row>
    <row r="457" s="14" customFormat="1">
      <c r="A457" s="14"/>
      <c r="B457" s="274"/>
      <c r="C457" s="275"/>
      <c r="D457" s="240" t="s">
        <v>443</v>
      </c>
      <c r="E457" s="276" t="s">
        <v>1</v>
      </c>
      <c r="F457" s="277" t="s">
        <v>445</v>
      </c>
      <c r="G457" s="275"/>
      <c r="H457" s="278">
        <v>1</v>
      </c>
      <c r="I457" s="279"/>
      <c r="J457" s="275"/>
      <c r="K457" s="275"/>
      <c r="L457" s="280"/>
      <c r="M457" s="281"/>
      <c r="N457" s="282"/>
      <c r="O457" s="282"/>
      <c r="P457" s="282"/>
      <c r="Q457" s="282"/>
      <c r="R457" s="282"/>
      <c r="S457" s="282"/>
      <c r="T457" s="28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84" t="s">
        <v>443</v>
      </c>
      <c r="AU457" s="284" t="s">
        <v>90</v>
      </c>
      <c r="AV457" s="14" t="s">
        <v>172</v>
      </c>
      <c r="AW457" s="14" t="s">
        <v>36</v>
      </c>
      <c r="AX457" s="14" t="s">
        <v>88</v>
      </c>
      <c r="AY457" s="284" t="s">
        <v>156</v>
      </c>
    </row>
    <row r="458" s="2" customFormat="1" ht="37.8" customHeight="1">
      <c r="A458" s="39"/>
      <c r="B458" s="40"/>
      <c r="C458" s="253" t="s">
        <v>906</v>
      </c>
      <c r="D458" s="253" t="s">
        <v>439</v>
      </c>
      <c r="E458" s="254" t="s">
        <v>907</v>
      </c>
      <c r="F458" s="255" t="s">
        <v>908</v>
      </c>
      <c r="G458" s="256" t="s">
        <v>317</v>
      </c>
      <c r="H458" s="257">
        <v>1</v>
      </c>
      <c r="I458" s="258"/>
      <c r="J458" s="259">
        <f>ROUND(I458*H458,2)</f>
        <v>0</v>
      </c>
      <c r="K458" s="255" t="s">
        <v>1</v>
      </c>
      <c r="L458" s="260"/>
      <c r="M458" s="261" t="s">
        <v>1</v>
      </c>
      <c r="N458" s="262" t="s">
        <v>45</v>
      </c>
      <c r="O458" s="92"/>
      <c r="P458" s="236">
        <f>O458*H458</f>
        <v>0</v>
      </c>
      <c r="Q458" s="236">
        <v>0</v>
      </c>
      <c r="R458" s="236">
        <f>Q458*H458</f>
        <v>0</v>
      </c>
      <c r="S458" s="236">
        <v>0</v>
      </c>
      <c r="T458" s="237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8" t="s">
        <v>90</v>
      </c>
      <c r="AT458" s="238" t="s">
        <v>439</v>
      </c>
      <c r="AU458" s="238" t="s">
        <v>90</v>
      </c>
      <c r="AY458" s="18" t="s">
        <v>156</v>
      </c>
      <c r="BE458" s="239">
        <f>IF(N458="základní",J458,0)</f>
        <v>0</v>
      </c>
      <c r="BF458" s="239">
        <f>IF(N458="snížená",J458,0)</f>
        <v>0</v>
      </c>
      <c r="BG458" s="239">
        <f>IF(N458="zákl. přenesená",J458,0)</f>
        <v>0</v>
      </c>
      <c r="BH458" s="239">
        <f>IF(N458="sníž. přenesená",J458,0)</f>
        <v>0</v>
      </c>
      <c r="BI458" s="239">
        <f>IF(N458="nulová",J458,0)</f>
        <v>0</v>
      </c>
      <c r="BJ458" s="18" t="s">
        <v>88</v>
      </c>
      <c r="BK458" s="239">
        <f>ROUND(I458*H458,2)</f>
        <v>0</v>
      </c>
      <c r="BL458" s="18" t="s">
        <v>88</v>
      </c>
      <c r="BM458" s="238" t="s">
        <v>909</v>
      </c>
    </row>
    <row r="459" s="13" customFormat="1">
      <c r="A459" s="13"/>
      <c r="B459" s="263"/>
      <c r="C459" s="264"/>
      <c r="D459" s="240" t="s">
        <v>443</v>
      </c>
      <c r="E459" s="265" t="s">
        <v>1</v>
      </c>
      <c r="F459" s="266" t="s">
        <v>88</v>
      </c>
      <c r="G459" s="264"/>
      <c r="H459" s="267">
        <v>1</v>
      </c>
      <c r="I459" s="268"/>
      <c r="J459" s="264"/>
      <c r="K459" s="264"/>
      <c r="L459" s="269"/>
      <c r="M459" s="270"/>
      <c r="N459" s="271"/>
      <c r="O459" s="271"/>
      <c r="P459" s="271"/>
      <c r="Q459" s="271"/>
      <c r="R459" s="271"/>
      <c r="S459" s="271"/>
      <c r="T459" s="27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73" t="s">
        <v>443</v>
      </c>
      <c r="AU459" s="273" t="s">
        <v>90</v>
      </c>
      <c r="AV459" s="13" t="s">
        <v>90</v>
      </c>
      <c r="AW459" s="13" t="s">
        <v>36</v>
      </c>
      <c r="AX459" s="13" t="s">
        <v>80</v>
      </c>
      <c r="AY459" s="273" t="s">
        <v>156</v>
      </c>
    </row>
    <row r="460" s="14" customFormat="1">
      <c r="A460" s="14"/>
      <c r="B460" s="274"/>
      <c r="C460" s="275"/>
      <c r="D460" s="240" t="s">
        <v>443</v>
      </c>
      <c r="E460" s="276" t="s">
        <v>1</v>
      </c>
      <c r="F460" s="277" t="s">
        <v>445</v>
      </c>
      <c r="G460" s="275"/>
      <c r="H460" s="278">
        <v>1</v>
      </c>
      <c r="I460" s="279"/>
      <c r="J460" s="275"/>
      <c r="K460" s="275"/>
      <c r="L460" s="280"/>
      <c r="M460" s="281"/>
      <c r="N460" s="282"/>
      <c r="O460" s="282"/>
      <c r="P460" s="282"/>
      <c r="Q460" s="282"/>
      <c r="R460" s="282"/>
      <c r="S460" s="282"/>
      <c r="T460" s="28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84" t="s">
        <v>443</v>
      </c>
      <c r="AU460" s="284" t="s">
        <v>90</v>
      </c>
      <c r="AV460" s="14" t="s">
        <v>172</v>
      </c>
      <c r="AW460" s="14" t="s">
        <v>36</v>
      </c>
      <c r="AX460" s="14" t="s">
        <v>88</v>
      </c>
      <c r="AY460" s="284" t="s">
        <v>156</v>
      </c>
    </row>
    <row r="461" s="12" customFormat="1" ht="22.8" customHeight="1">
      <c r="A461" s="12"/>
      <c r="B461" s="211"/>
      <c r="C461" s="212"/>
      <c r="D461" s="213" t="s">
        <v>79</v>
      </c>
      <c r="E461" s="225" t="s">
        <v>910</v>
      </c>
      <c r="F461" s="225" t="s">
        <v>911</v>
      </c>
      <c r="G461" s="212"/>
      <c r="H461" s="212"/>
      <c r="I461" s="215"/>
      <c r="J461" s="226">
        <f>BK461</f>
        <v>0</v>
      </c>
      <c r="K461" s="212"/>
      <c r="L461" s="217"/>
      <c r="M461" s="218"/>
      <c r="N461" s="219"/>
      <c r="O461" s="219"/>
      <c r="P461" s="220">
        <f>SUM(P462:P482)</f>
        <v>0</v>
      </c>
      <c r="Q461" s="219"/>
      <c r="R461" s="220">
        <f>SUM(R462:R482)</f>
        <v>0</v>
      </c>
      <c r="S461" s="219"/>
      <c r="T461" s="221">
        <f>SUM(T462:T482)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22" t="s">
        <v>155</v>
      </c>
      <c r="AT461" s="223" t="s">
        <v>79</v>
      </c>
      <c r="AU461" s="223" t="s">
        <v>88</v>
      </c>
      <c r="AY461" s="222" t="s">
        <v>156</v>
      </c>
      <c r="BK461" s="224">
        <f>SUM(BK462:BK482)</f>
        <v>0</v>
      </c>
    </row>
    <row r="462" s="2" customFormat="1" ht="55.5" customHeight="1">
      <c r="A462" s="39"/>
      <c r="B462" s="40"/>
      <c r="C462" s="227" t="s">
        <v>912</v>
      </c>
      <c r="D462" s="227" t="s">
        <v>160</v>
      </c>
      <c r="E462" s="228" t="s">
        <v>913</v>
      </c>
      <c r="F462" s="229" t="s">
        <v>914</v>
      </c>
      <c r="G462" s="230" t="s">
        <v>317</v>
      </c>
      <c r="H462" s="231">
        <v>1</v>
      </c>
      <c r="I462" s="232"/>
      <c r="J462" s="233">
        <f>ROUND(I462*H462,2)</f>
        <v>0</v>
      </c>
      <c r="K462" s="229" t="s">
        <v>1</v>
      </c>
      <c r="L462" s="45"/>
      <c r="M462" s="234" t="s">
        <v>1</v>
      </c>
      <c r="N462" s="235" t="s">
        <v>45</v>
      </c>
      <c r="O462" s="92"/>
      <c r="P462" s="236">
        <f>O462*H462</f>
        <v>0</v>
      </c>
      <c r="Q462" s="236">
        <v>0</v>
      </c>
      <c r="R462" s="236">
        <f>Q462*H462</f>
        <v>0</v>
      </c>
      <c r="S462" s="236">
        <v>0</v>
      </c>
      <c r="T462" s="237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8" t="s">
        <v>88</v>
      </c>
      <c r="AT462" s="238" t="s">
        <v>160</v>
      </c>
      <c r="AU462" s="238" t="s">
        <v>90</v>
      </c>
      <c r="AY462" s="18" t="s">
        <v>156</v>
      </c>
      <c r="BE462" s="239">
        <f>IF(N462="základní",J462,0)</f>
        <v>0</v>
      </c>
      <c r="BF462" s="239">
        <f>IF(N462="snížená",J462,0)</f>
        <v>0</v>
      </c>
      <c r="BG462" s="239">
        <f>IF(N462="zákl. přenesená",J462,0)</f>
        <v>0</v>
      </c>
      <c r="BH462" s="239">
        <f>IF(N462="sníž. přenesená",J462,0)</f>
        <v>0</v>
      </c>
      <c r="BI462" s="239">
        <f>IF(N462="nulová",J462,0)</f>
        <v>0</v>
      </c>
      <c r="BJ462" s="18" t="s">
        <v>88</v>
      </c>
      <c r="BK462" s="239">
        <f>ROUND(I462*H462,2)</f>
        <v>0</v>
      </c>
      <c r="BL462" s="18" t="s">
        <v>88</v>
      </c>
      <c r="BM462" s="238" t="s">
        <v>915</v>
      </c>
    </row>
    <row r="463" s="13" customFormat="1">
      <c r="A463" s="13"/>
      <c r="B463" s="263"/>
      <c r="C463" s="264"/>
      <c r="D463" s="240" t="s">
        <v>443</v>
      </c>
      <c r="E463" s="265" t="s">
        <v>1</v>
      </c>
      <c r="F463" s="266" t="s">
        <v>809</v>
      </c>
      <c r="G463" s="264"/>
      <c r="H463" s="267">
        <v>1</v>
      </c>
      <c r="I463" s="268"/>
      <c r="J463" s="264"/>
      <c r="K463" s="264"/>
      <c r="L463" s="269"/>
      <c r="M463" s="270"/>
      <c r="N463" s="271"/>
      <c r="O463" s="271"/>
      <c r="P463" s="271"/>
      <c r="Q463" s="271"/>
      <c r="R463" s="271"/>
      <c r="S463" s="271"/>
      <c r="T463" s="27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73" t="s">
        <v>443</v>
      </c>
      <c r="AU463" s="273" t="s">
        <v>90</v>
      </c>
      <c r="AV463" s="13" t="s">
        <v>90</v>
      </c>
      <c r="AW463" s="13" t="s">
        <v>36</v>
      </c>
      <c r="AX463" s="13" t="s">
        <v>80</v>
      </c>
      <c r="AY463" s="273" t="s">
        <v>156</v>
      </c>
    </row>
    <row r="464" s="14" customFormat="1">
      <c r="A464" s="14"/>
      <c r="B464" s="274"/>
      <c r="C464" s="275"/>
      <c r="D464" s="240" t="s">
        <v>443</v>
      </c>
      <c r="E464" s="276" t="s">
        <v>1</v>
      </c>
      <c r="F464" s="277" t="s">
        <v>445</v>
      </c>
      <c r="G464" s="275"/>
      <c r="H464" s="278">
        <v>1</v>
      </c>
      <c r="I464" s="279"/>
      <c r="J464" s="275"/>
      <c r="K464" s="275"/>
      <c r="L464" s="280"/>
      <c r="M464" s="281"/>
      <c r="N464" s="282"/>
      <c r="O464" s="282"/>
      <c r="P464" s="282"/>
      <c r="Q464" s="282"/>
      <c r="R464" s="282"/>
      <c r="S464" s="282"/>
      <c r="T464" s="28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84" t="s">
        <v>443</v>
      </c>
      <c r="AU464" s="284" t="s">
        <v>90</v>
      </c>
      <c r="AV464" s="14" t="s">
        <v>172</v>
      </c>
      <c r="AW464" s="14" t="s">
        <v>36</v>
      </c>
      <c r="AX464" s="14" t="s">
        <v>88</v>
      </c>
      <c r="AY464" s="284" t="s">
        <v>156</v>
      </c>
    </row>
    <row r="465" s="2" customFormat="1" ht="37.8" customHeight="1">
      <c r="A465" s="39"/>
      <c r="B465" s="40"/>
      <c r="C465" s="227" t="s">
        <v>916</v>
      </c>
      <c r="D465" s="227" t="s">
        <v>160</v>
      </c>
      <c r="E465" s="228" t="s">
        <v>917</v>
      </c>
      <c r="F465" s="229" t="s">
        <v>918</v>
      </c>
      <c r="G465" s="230" t="s">
        <v>317</v>
      </c>
      <c r="H465" s="231">
        <v>1</v>
      </c>
      <c r="I465" s="232"/>
      <c r="J465" s="233">
        <f>ROUND(I465*H465,2)</f>
        <v>0</v>
      </c>
      <c r="K465" s="229" t="s">
        <v>1</v>
      </c>
      <c r="L465" s="45"/>
      <c r="M465" s="234" t="s">
        <v>1</v>
      </c>
      <c r="N465" s="235" t="s">
        <v>45</v>
      </c>
      <c r="O465" s="92"/>
      <c r="P465" s="236">
        <f>O465*H465</f>
        <v>0</v>
      </c>
      <c r="Q465" s="236">
        <v>0</v>
      </c>
      <c r="R465" s="236">
        <f>Q465*H465</f>
        <v>0</v>
      </c>
      <c r="S465" s="236">
        <v>0</v>
      </c>
      <c r="T465" s="237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8" t="s">
        <v>88</v>
      </c>
      <c r="AT465" s="238" t="s">
        <v>160</v>
      </c>
      <c r="AU465" s="238" t="s">
        <v>90</v>
      </c>
      <c r="AY465" s="18" t="s">
        <v>156</v>
      </c>
      <c r="BE465" s="239">
        <f>IF(N465="základní",J465,0)</f>
        <v>0</v>
      </c>
      <c r="BF465" s="239">
        <f>IF(N465="snížená",J465,0)</f>
        <v>0</v>
      </c>
      <c r="BG465" s="239">
        <f>IF(N465="zákl. přenesená",J465,0)</f>
        <v>0</v>
      </c>
      <c r="BH465" s="239">
        <f>IF(N465="sníž. přenesená",J465,0)</f>
        <v>0</v>
      </c>
      <c r="BI465" s="239">
        <f>IF(N465="nulová",J465,0)</f>
        <v>0</v>
      </c>
      <c r="BJ465" s="18" t="s">
        <v>88</v>
      </c>
      <c r="BK465" s="239">
        <f>ROUND(I465*H465,2)</f>
        <v>0</v>
      </c>
      <c r="BL465" s="18" t="s">
        <v>88</v>
      </c>
      <c r="BM465" s="238" t="s">
        <v>919</v>
      </c>
    </row>
    <row r="466" s="13" customFormat="1">
      <c r="A466" s="13"/>
      <c r="B466" s="263"/>
      <c r="C466" s="264"/>
      <c r="D466" s="240" t="s">
        <v>443</v>
      </c>
      <c r="E466" s="265" t="s">
        <v>1</v>
      </c>
      <c r="F466" s="266" t="s">
        <v>809</v>
      </c>
      <c r="G466" s="264"/>
      <c r="H466" s="267">
        <v>1</v>
      </c>
      <c r="I466" s="268"/>
      <c r="J466" s="264"/>
      <c r="K466" s="264"/>
      <c r="L466" s="269"/>
      <c r="M466" s="270"/>
      <c r="N466" s="271"/>
      <c r="O466" s="271"/>
      <c r="P466" s="271"/>
      <c r="Q466" s="271"/>
      <c r="R466" s="271"/>
      <c r="S466" s="271"/>
      <c r="T466" s="27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73" t="s">
        <v>443</v>
      </c>
      <c r="AU466" s="273" t="s">
        <v>90</v>
      </c>
      <c r="AV466" s="13" t="s">
        <v>90</v>
      </c>
      <c r="AW466" s="13" t="s">
        <v>36</v>
      </c>
      <c r="AX466" s="13" t="s">
        <v>80</v>
      </c>
      <c r="AY466" s="273" t="s">
        <v>156</v>
      </c>
    </row>
    <row r="467" s="14" customFormat="1">
      <c r="A467" s="14"/>
      <c r="B467" s="274"/>
      <c r="C467" s="275"/>
      <c r="D467" s="240" t="s">
        <v>443</v>
      </c>
      <c r="E467" s="276" t="s">
        <v>1</v>
      </c>
      <c r="F467" s="277" t="s">
        <v>445</v>
      </c>
      <c r="G467" s="275"/>
      <c r="H467" s="278">
        <v>1</v>
      </c>
      <c r="I467" s="279"/>
      <c r="J467" s="275"/>
      <c r="K467" s="275"/>
      <c r="L467" s="280"/>
      <c r="M467" s="281"/>
      <c r="N467" s="282"/>
      <c r="O467" s="282"/>
      <c r="P467" s="282"/>
      <c r="Q467" s="282"/>
      <c r="R467" s="282"/>
      <c r="S467" s="282"/>
      <c r="T467" s="28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84" t="s">
        <v>443</v>
      </c>
      <c r="AU467" s="284" t="s">
        <v>90</v>
      </c>
      <c r="AV467" s="14" t="s">
        <v>172</v>
      </c>
      <c r="AW467" s="14" t="s">
        <v>36</v>
      </c>
      <c r="AX467" s="14" t="s">
        <v>88</v>
      </c>
      <c r="AY467" s="284" t="s">
        <v>156</v>
      </c>
    </row>
    <row r="468" s="2" customFormat="1" ht="37.8" customHeight="1">
      <c r="A468" s="39"/>
      <c r="B468" s="40"/>
      <c r="C468" s="253" t="s">
        <v>920</v>
      </c>
      <c r="D468" s="253" t="s">
        <v>439</v>
      </c>
      <c r="E468" s="254" t="s">
        <v>921</v>
      </c>
      <c r="F468" s="255" t="s">
        <v>922</v>
      </c>
      <c r="G468" s="256" t="s">
        <v>317</v>
      </c>
      <c r="H468" s="257">
        <v>1</v>
      </c>
      <c r="I468" s="258"/>
      <c r="J468" s="259">
        <f>ROUND(I468*H468,2)</f>
        <v>0</v>
      </c>
      <c r="K468" s="255" t="s">
        <v>1</v>
      </c>
      <c r="L468" s="260"/>
      <c r="M468" s="261" t="s">
        <v>1</v>
      </c>
      <c r="N468" s="262" t="s">
        <v>45</v>
      </c>
      <c r="O468" s="92"/>
      <c r="P468" s="236">
        <f>O468*H468</f>
        <v>0</v>
      </c>
      <c r="Q468" s="236">
        <v>0</v>
      </c>
      <c r="R468" s="236">
        <f>Q468*H468</f>
        <v>0</v>
      </c>
      <c r="S468" s="236">
        <v>0</v>
      </c>
      <c r="T468" s="237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8" t="s">
        <v>90</v>
      </c>
      <c r="AT468" s="238" t="s">
        <v>439</v>
      </c>
      <c r="AU468" s="238" t="s">
        <v>90</v>
      </c>
      <c r="AY468" s="18" t="s">
        <v>156</v>
      </c>
      <c r="BE468" s="239">
        <f>IF(N468="základní",J468,0)</f>
        <v>0</v>
      </c>
      <c r="BF468" s="239">
        <f>IF(N468="snížená",J468,0)</f>
        <v>0</v>
      </c>
      <c r="BG468" s="239">
        <f>IF(N468="zákl. přenesená",J468,0)</f>
        <v>0</v>
      </c>
      <c r="BH468" s="239">
        <f>IF(N468="sníž. přenesená",J468,0)</f>
        <v>0</v>
      </c>
      <c r="BI468" s="239">
        <f>IF(N468="nulová",J468,0)</f>
        <v>0</v>
      </c>
      <c r="BJ468" s="18" t="s">
        <v>88</v>
      </c>
      <c r="BK468" s="239">
        <f>ROUND(I468*H468,2)</f>
        <v>0</v>
      </c>
      <c r="BL468" s="18" t="s">
        <v>88</v>
      </c>
      <c r="BM468" s="238" t="s">
        <v>923</v>
      </c>
    </row>
    <row r="469" s="13" customFormat="1">
      <c r="A469" s="13"/>
      <c r="B469" s="263"/>
      <c r="C469" s="264"/>
      <c r="D469" s="240" t="s">
        <v>443</v>
      </c>
      <c r="E469" s="265" t="s">
        <v>1</v>
      </c>
      <c r="F469" s="266" t="s">
        <v>809</v>
      </c>
      <c r="G469" s="264"/>
      <c r="H469" s="267">
        <v>1</v>
      </c>
      <c r="I469" s="268"/>
      <c r="J469" s="264"/>
      <c r="K469" s="264"/>
      <c r="L469" s="269"/>
      <c r="M469" s="270"/>
      <c r="N469" s="271"/>
      <c r="O469" s="271"/>
      <c r="P469" s="271"/>
      <c r="Q469" s="271"/>
      <c r="R469" s="271"/>
      <c r="S469" s="271"/>
      <c r="T469" s="27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73" t="s">
        <v>443</v>
      </c>
      <c r="AU469" s="273" t="s">
        <v>90</v>
      </c>
      <c r="AV469" s="13" t="s">
        <v>90</v>
      </c>
      <c r="AW469" s="13" t="s">
        <v>36</v>
      </c>
      <c r="AX469" s="13" t="s">
        <v>80</v>
      </c>
      <c r="AY469" s="273" t="s">
        <v>156</v>
      </c>
    </row>
    <row r="470" s="14" customFormat="1">
      <c r="A470" s="14"/>
      <c r="B470" s="274"/>
      <c r="C470" s="275"/>
      <c r="D470" s="240" t="s">
        <v>443</v>
      </c>
      <c r="E470" s="276" t="s">
        <v>1</v>
      </c>
      <c r="F470" s="277" t="s">
        <v>445</v>
      </c>
      <c r="G470" s="275"/>
      <c r="H470" s="278">
        <v>1</v>
      </c>
      <c r="I470" s="279"/>
      <c r="J470" s="275"/>
      <c r="K470" s="275"/>
      <c r="L470" s="280"/>
      <c r="M470" s="281"/>
      <c r="N470" s="282"/>
      <c r="O470" s="282"/>
      <c r="P470" s="282"/>
      <c r="Q470" s="282"/>
      <c r="R470" s="282"/>
      <c r="S470" s="282"/>
      <c r="T470" s="28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84" t="s">
        <v>443</v>
      </c>
      <c r="AU470" s="284" t="s">
        <v>90</v>
      </c>
      <c r="AV470" s="14" t="s">
        <v>172</v>
      </c>
      <c r="AW470" s="14" t="s">
        <v>36</v>
      </c>
      <c r="AX470" s="14" t="s">
        <v>88</v>
      </c>
      <c r="AY470" s="284" t="s">
        <v>156</v>
      </c>
    </row>
    <row r="471" s="2" customFormat="1" ht="44.25" customHeight="1">
      <c r="A471" s="39"/>
      <c r="B471" s="40"/>
      <c r="C471" s="253" t="s">
        <v>924</v>
      </c>
      <c r="D471" s="253" t="s">
        <v>439</v>
      </c>
      <c r="E471" s="254" t="s">
        <v>925</v>
      </c>
      <c r="F471" s="255" t="s">
        <v>926</v>
      </c>
      <c r="G471" s="256" t="s">
        <v>317</v>
      </c>
      <c r="H471" s="257">
        <v>2</v>
      </c>
      <c r="I471" s="258"/>
      <c r="J471" s="259">
        <f>ROUND(I471*H471,2)</f>
        <v>0</v>
      </c>
      <c r="K471" s="255" t="s">
        <v>1</v>
      </c>
      <c r="L471" s="260"/>
      <c r="M471" s="261" t="s">
        <v>1</v>
      </c>
      <c r="N471" s="262" t="s">
        <v>45</v>
      </c>
      <c r="O471" s="92"/>
      <c r="P471" s="236">
        <f>O471*H471</f>
        <v>0</v>
      </c>
      <c r="Q471" s="236">
        <v>0</v>
      </c>
      <c r="R471" s="236">
        <f>Q471*H471</f>
        <v>0</v>
      </c>
      <c r="S471" s="236">
        <v>0</v>
      </c>
      <c r="T471" s="237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8" t="s">
        <v>90</v>
      </c>
      <c r="AT471" s="238" t="s">
        <v>439</v>
      </c>
      <c r="AU471" s="238" t="s">
        <v>90</v>
      </c>
      <c r="AY471" s="18" t="s">
        <v>156</v>
      </c>
      <c r="BE471" s="239">
        <f>IF(N471="základní",J471,0)</f>
        <v>0</v>
      </c>
      <c r="BF471" s="239">
        <f>IF(N471="snížená",J471,0)</f>
        <v>0</v>
      </c>
      <c r="BG471" s="239">
        <f>IF(N471="zákl. přenesená",J471,0)</f>
        <v>0</v>
      </c>
      <c r="BH471" s="239">
        <f>IF(N471="sníž. přenesená",J471,0)</f>
        <v>0</v>
      </c>
      <c r="BI471" s="239">
        <f>IF(N471="nulová",J471,0)</f>
        <v>0</v>
      </c>
      <c r="BJ471" s="18" t="s">
        <v>88</v>
      </c>
      <c r="BK471" s="239">
        <f>ROUND(I471*H471,2)</f>
        <v>0</v>
      </c>
      <c r="BL471" s="18" t="s">
        <v>88</v>
      </c>
      <c r="BM471" s="238" t="s">
        <v>927</v>
      </c>
    </row>
    <row r="472" s="13" customFormat="1">
      <c r="A472" s="13"/>
      <c r="B472" s="263"/>
      <c r="C472" s="264"/>
      <c r="D472" s="240" t="s">
        <v>443</v>
      </c>
      <c r="E472" s="265" t="s">
        <v>1</v>
      </c>
      <c r="F472" s="266" t="s">
        <v>928</v>
      </c>
      <c r="G472" s="264"/>
      <c r="H472" s="267">
        <v>2</v>
      </c>
      <c r="I472" s="268"/>
      <c r="J472" s="264"/>
      <c r="K472" s="264"/>
      <c r="L472" s="269"/>
      <c r="M472" s="270"/>
      <c r="N472" s="271"/>
      <c r="O472" s="271"/>
      <c r="P472" s="271"/>
      <c r="Q472" s="271"/>
      <c r="R472" s="271"/>
      <c r="S472" s="271"/>
      <c r="T472" s="27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73" t="s">
        <v>443</v>
      </c>
      <c r="AU472" s="273" t="s">
        <v>90</v>
      </c>
      <c r="AV472" s="13" t="s">
        <v>90</v>
      </c>
      <c r="AW472" s="13" t="s">
        <v>36</v>
      </c>
      <c r="AX472" s="13" t="s">
        <v>80</v>
      </c>
      <c r="AY472" s="273" t="s">
        <v>156</v>
      </c>
    </row>
    <row r="473" s="14" customFormat="1">
      <c r="A473" s="14"/>
      <c r="B473" s="274"/>
      <c r="C473" s="275"/>
      <c r="D473" s="240" t="s">
        <v>443</v>
      </c>
      <c r="E473" s="276" t="s">
        <v>1</v>
      </c>
      <c r="F473" s="277" t="s">
        <v>445</v>
      </c>
      <c r="G473" s="275"/>
      <c r="H473" s="278">
        <v>2</v>
      </c>
      <c r="I473" s="279"/>
      <c r="J473" s="275"/>
      <c r="K473" s="275"/>
      <c r="L473" s="280"/>
      <c r="M473" s="281"/>
      <c r="N473" s="282"/>
      <c r="O473" s="282"/>
      <c r="P473" s="282"/>
      <c r="Q473" s="282"/>
      <c r="R473" s="282"/>
      <c r="S473" s="282"/>
      <c r="T473" s="28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84" t="s">
        <v>443</v>
      </c>
      <c r="AU473" s="284" t="s">
        <v>90</v>
      </c>
      <c r="AV473" s="14" t="s">
        <v>172</v>
      </c>
      <c r="AW473" s="14" t="s">
        <v>36</v>
      </c>
      <c r="AX473" s="14" t="s">
        <v>88</v>
      </c>
      <c r="AY473" s="284" t="s">
        <v>156</v>
      </c>
    </row>
    <row r="474" s="2" customFormat="1" ht="24.15" customHeight="1">
      <c r="A474" s="39"/>
      <c r="B474" s="40"/>
      <c r="C474" s="253" t="s">
        <v>929</v>
      </c>
      <c r="D474" s="253" t="s">
        <v>439</v>
      </c>
      <c r="E474" s="254" t="s">
        <v>930</v>
      </c>
      <c r="F474" s="255" t="s">
        <v>931</v>
      </c>
      <c r="G474" s="256" t="s">
        <v>317</v>
      </c>
      <c r="H474" s="257">
        <v>1</v>
      </c>
      <c r="I474" s="258"/>
      <c r="J474" s="259">
        <f>ROUND(I474*H474,2)</f>
        <v>0</v>
      </c>
      <c r="K474" s="255" t="s">
        <v>1</v>
      </c>
      <c r="L474" s="260"/>
      <c r="M474" s="261" t="s">
        <v>1</v>
      </c>
      <c r="N474" s="262" t="s">
        <v>45</v>
      </c>
      <c r="O474" s="92"/>
      <c r="P474" s="236">
        <f>O474*H474</f>
        <v>0</v>
      </c>
      <c r="Q474" s="236">
        <v>0</v>
      </c>
      <c r="R474" s="236">
        <f>Q474*H474</f>
        <v>0</v>
      </c>
      <c r="S474" s="236">
        <v>0</v>
      </c>
      <c r="T474" s="23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8" t="s">
        <v>90</v>
      </c>
      <c r="AT474" s="238" t="s">
        <v>439</v>
      </c>
      <c r="AU474" s="238" t="s">
        <v>90</v>
      </c>
      <c r="AY474" s="18" t="s">
        <v>156</v>
      </c>
      <c r="BE474" s="239">
        <f>IF(N474="základní",J474,0)</f>
        <v>0</v>
      </c>
      <c r="BF474" s="239">
        <f>IF(N474="snížená",J474,0)</f>
        <v>0</v>
      </c>
      <c r="BG474" s="239">
        <f>IF(N474="zákl. přenesená",J474,0)</f>
        <v>0</v>
      </c>
      <c r="BH474" s="239">
        <f>IF(N474="sníž. přenesená",J474,0)</f>
        <v>0</v>
      </c>
      <c r="BI474" s="239">
        <f>IF(N474="nulová",J474,0)</f>
        <v>0</v>
      </c>
      <c r="BJ474" s="18" t="s">
        <v>88</v>
      </c>
      <c r="BK474" s="239">
        <f>ROUND(I474*H474,2)</f>
        <v>0</v>
      </c>
      <c r="BL474" s="18" t="s">
        <v>88</v>
      </c>
      <c r="BM474" s="238" t="s">
        <v>932</v>
      </c>
    </row>
    <row r="475" s="13" customFormat="1">
      <c r="A475" s="13"/>
      <c r="B475" s="263"/>
      <c r="C475" s="264"/>
      <c r="D475" s="240" t="s">
        <v>443</v>
      </c>
      <c r="E475" s="265" t="s">
        <v>1</v>
      </c>
      <c r="F475" s="266" t="s">
        <v>809</v>
      </c>
      <c r="G475" s="264"/>
      <c r="H475" s="267">
        <v>1</v>
      </c>
      <c r="I475" s="268"/>
      <c r="J475" s="264"/>
      <c r="K475" s="264"/>
      <c r="L475" s="269"/>
      <c r="M475" s="270"/>
      <c r="N475" s="271"/>
      <c r="O475" s="271"/>
      <c r="P475" s="271"/>
      <c r="Q475" s="271"/>
      <c r="R475" s="271"/>
      <c r="S475" s="271"/>
      <c r="T475" s="27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73" t="s">
        <v>443</v>
      </c>
      <c r="AU475" s="273" t="s">
        <v>90</v>
      </c>
      <c r="AV475" s="13" t="s">
        <v>90</v>
      </c>
      <c r="AW475" s="13" t="s">
        <v>36</v>
      </c>
      <c r="AX475" s="13" t="s">
        <v>80</v>
      </c>
      <c r="AY475" s="273" t="s">
        <v>156</v>
      </c>
    </row>
    <row r="476" s="14" customFormat="1">
      <c r="A476" s="14"/>
      <c r="B476" s="274"/>
      <c r="C476" s="275"/>
      <c r="D476" s="240" t="s">
        <v>443</v>
      </c>
      <c r="E476" s="276" t="s">
        <v>1</v>
      </c>
      <c r="F476" s="277" t="s">
        <v>445</v>
      </c>
      <c r="G476" s="275"/>
      <c r="H476" s="278">
        <v>1</v>
      </c>
      <c r="I476" s="279"/>
      <c r="J476" s="275"/>
      <c r="K476" s="275"/>
      <c r="L476" s="280"/>
      <c r="M476" s="281"/>
      <c r="N476" s="282"/>
      <c r="O476" s="282"/>
      <c r="P476" s="282"/>
      <c r="Q476" s="282"/>
      <c r="R476" s="282"/>
      <c r="S476" s="282"/>
      <c r="T476" s="28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84" t="s">
        <v>443</v>
      </c>
      <c r="AU476" s="284" t="s">
        <v>90</v>
      </c>
      <c r="AV476" s="14" t="s">
        <v>172</v>
      </c>
      <c r="AW476" s="14" t="s">
        <v>36</v>
      </c>
      <c r="AX476" s="14" t="s">
        <v>88</v>
      </c>
      <c r="AY476" s="284" t="s">
        <v>156</v>
      </c>
    </row>
    <row r="477" s="2" customFormat="1" ht="24.15" customHeight="1">
      <c r="A477" s="39"/>
      <c r="B477" s="40"/>
      <c r="C477" s="253" t="s">
        <v>933</v>
      </c>
      <c r="D477" s="253" t="s">
        <v>439</v>
      </c>
      <c r="E477" s="254" t="s">
        <v>934</v>
      </c>
      <c r="F477" s="255" t="s">
        <v>935</v>
      </c>
      <c r="G477" s="256" t="s">
        <v>317</v>
      </c>
      <c r="H477" s="257">
        <v>1</v>
      </c>
      <c r="I477" s="258"/>
      <c r="J477" s="259">
        <f>ROUND(I477*H477,2)</f>
        <v>0</v>
      </c>
      <c r="K477" s="255" t="s">
        <v>1</v>
      </c>
      <c r="L477" s="260"/>
      <c r="M477" s="261" t="s">
        <v>1</v>
      </c>
      <c r="N477" s="262" t="s">
        <v>45</v>
      </c>
      <c r="O477" s="92"/>
      <c r="P477" s="236">
        <f>O477*H477</f>
        <v>0</v>
      </c>
      <c r="Q477" s="236">
        <v>0</v>
      </c>
      <c r="R477" s="236">
        <f>Q477*H477</f>
        <v>0</v>
      </c>
      <c r="S477" s="236">
        <v>0</v>
      </c>
      <c r="T477" s="237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8" t="s">
        <v>90</v>
      </c>
      <c r="AT477" s="238" t="s">
        <v>439</v>
      </c>
      <c r="AU477" s="238" t="s">
        <v>90</v>
      </c>
      <c r="AY477" s="18" t="s">
        <v>156</v>
      </c>
      <c r="BE477" s="239">
        <f>IF(N477="základní",J477,0)</f>
        <v>0</v>
      </c>
      <c r="BF477" s="239">
        <f>IF(N477="snížená",J477,0)</f>
        <v>0</v>
      </c>
      <c r="BG477" s="239">
        <f>IF(N477="zákl. přenesená",J477,0)</f>
        <v>0</v>
      </c>
      <c r="BH477" s="239">
        <f>IF(N477="sníž. přenesená",J477,0)</f>
        <v>0</v>
      </c>
      <c r="BI477" s="239">
        <f>IF(N477="nulová",J477,0)</f>
        <v>0</v>
      </c>
      <c r="BJ477" s="18" t="s">
        <v>88</v>
      </c>
      <c r="BK477" s="239">
        <f>ROUND(I477*H477,2)</f>
        <v>0</v>
      </c>
      <c r="BL477" s="18" t="s">
        <v>88</v>
      </c>
      <c r="BM477" s="238" t="s">
        <v>936</v>
      </c>
    </row>
    <row r="478" s="13" customFormat="1">
      <c r="A478" s="13"/>
      <c r="B478" s="263"/>
      <c r="C478" s="264"/>
      <c r="D478" s="240" t="s">
        <v>443</v>
      </c>
      <c r="E478" s="265" t="s">
        <v>1</v>
      </c>
      <c r="F478" s="266" t="s">
        <v>937</v>
      </c>
      <c r="G478" s="264"/>
      <c r="H478" s="267">
        <v>1</v>
      </c>
      <c r="I478" s="268"/>
      <c r="J478" s="264"/>
      <c r="K478" s="264"/>
      <c r="L478" s="269"/>
      <c r="M478" s="270"/>
      <c r="N478" s="271"/>
      <c r="O478" s="271"/>
      <c r="P478" s="271"/>
      <c r="Q478" s="271"/>
      <c r="R478" s="271"/>
      <c r="S478" s="271"/>
      <c r="T478" s="27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73" t="s">
        <v>443</v>
      </c>
      <c r="AU478" s="273" t="s">
        <v>90</v>
      </c>
      <c r="AV478" s="13" t="s">
        <v>90</v>
      </c>
      <c r="AW478" s="13" t="s">
        <v>36</v>
      </c>
      <c r="AX478" s="13" t="s">
        <v>80</v>
      </c>
      <c r="AY478" s="273" t="s">
        <v>156</v>
      </c>
    </row>
    <row r="479" s="14" customFormat="1">
      <c r="A479" s="14"/>
      <c r="B479" s="274"/>
      <c r="C479" s="275"/>
      <c r="D479" s="240" t="s">
        <v>443</v>
      </c>
      <c r="E479" s="276" t="s">
        <v>1</v>
      </c>
      <c r="F479" s="277" t="s">
        <v>445</v>
      </c>
      <c r="G479" s="275"/>
      <c r="H479" s="278">
        <v>1</v>
      </c>
      <c r="I479" s="279"/>
      <c r="J479" s="275"/>
      <c r="K479" s="275"/>
      <c r="L479" s="280"/>
      <c r="M479" s="281"/>
      <c r="N479" s="282"/>
      <c r="O479" s="282"/>
      <c r="P479" s="282"/>
      <c r="Q479" s="282"/>
      <c r="R479" s="282"/>
      <c r="S479" s="282"/>
      <c r="T479" s="28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84" t="s">
        <v>443</v>
      </c>
      <c r="AU479" s="284" t="s">
        <v>90</v>
      </c>
      <c r="AV479" s="14" t="s">
        <v>172</v>
      </c>
      <c r="AW479" s="14" t="s">
        <v>36</v>
      </c>
      <c r="AX479" s="14" t="s">
        <v>88</v>
      </c>
      <c r="AY479" s="284" t="s">
        <v>156</v>
      </c>
    </row>
    <row r="480" s="2" customFormat="1" ht="16.5" customHeight="1">
      <c r="A480" s="39"/>
      <c r="B480" s="40"/>
      <c r="C480" s="253" t="s">
        <v>938</v>
      </c>
      <c r="D480" s="253" t="s">
        <v>439</v>
      </c>
      <c r="E480" s="254" t="s">
        <v>939</v>
      </c>
      <c r="F480" s="255" t="s">
        <v>904</v>
      </c>
      <c r="G480" s="256" t="s">
        <v>163</v>
      </c>
      <c r="H480" s="257">
        <v>1</v>
      </c>
      <c r="I480" s="258"/>
      <c r="J480" s="259">
        <f>ROUND(I480*H480,2)</f>
        <v>0</v>
      </c>
      <c r="K480" s="255" t="s">
        <v>1</v>
      </c>
      <c r="L480" s="260"/>
      <c r="M480" s="261" t="s">
        <v>1</v>
      </c>
      <c r="N480" s="262" t="s">
        <v>45</v>
      </c>
      <c r="O480" s="92"/>
      <c r="P480" s="236">
        <f>O480*H480</f>
        <v>0</v>
      </c>
      <c r="Q480" s="236">
        <v>0</v>
      </c>
      <c r="R480" s="236">
        <f>Q480*H480</f>
        <v>0</v>
      </c>
      <c r="S480" s="236">
        <v>0</v>
      </c>
      <c r="T480" s="237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8" t="s">
        <v>90</v>
      </c>
      <c r="AT480" s="238" t="s">
        <v>439</v>
      </c>
      <c r="AU480" s="238" t="s">
        <v>90</v>
      </c>
      <c r="AY480" s="18" t="s">
        <v>156</v>
      </c>
      <c r="BE480" s="239">
        <f>IF(N480="základní",J480,0)</f>
        <v>0</v>
      </c>
      <c r="BF480" s="239">
        <f>IF(N480="snížená",J480,0)</f>
        <v>0</v>
      </c>
      <c r="BG480" s="239">
        <f>IF(N480="zákl. přenesená",J480,0)</f>
        <v>0</v>
      </c>
      <c r="BH480" s="239">
        <f>IF(N480="sníž. přenesená",J480,0)</f>
        <v>0</v>
      </c>
      <c r="BI480" s="239">
        <f>IF(N480="nulová",J480,0)</f>
        <v>0</v>
      </c>
      <c r="BJ480" s="18" t="s">
        <v>88</v>
      </c>
      <c r="BK480" s="239">
        <f>ROUND(I480*H480,2)</f>
        <v>0</v>
      </c>
      <c r="BL480" s="18" t="s">
        <v>88</v>
      </c>
      <c r="BM480" s="238" t="s">
        <v>940</v>
      </c>
    </row>
    <row r="481" s="13" customFormat="1">
      <c r="A481" s="13"/>
      <c r="B481" s="263"/>
      <c r="C481" s="264"/>
      <c r="D481" s="240" t="s">
        <v>443</v>
      </c>
      <c r="E481" s="265" t="s">
        <v>1</v>
      </c>
      <c r="F481" s="266" t="s">
        <v>88</v>
      </c>
      <c r="G481" s="264"/>
      <c r="H481" s="267">
        <v>1</v>
      </c>
      <c r="I481" s="268"/>
      <c r="J481" s="264"/>
      <c r="K481" s="264"/>
      <c r="L481" s="269"/>
      <c r="M481" s="270"/>
      <c r="N481" s="271"/>
      <c r="O481" s="271"/>
      <c r="P481" s="271"/>
      <c r="Q481" s="271"/>
      <c r="R481" s="271"/>
      <c r="S481" s="271"/>
      <c r="T481" s="27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73" t="s">
        <v>443</v>
      </c>
      <c r="AU481" s="273" t="s">
        <v>90</v>
      </c>
      <c r="AV481" s="13" t="s">
        <v>90</v>
      </c>
      <c r="AW481" s="13" t="s">
        <v>36</v>
      </c>
      <c r="AX481" s="13" t="s">
        <v>80</v>
      </c>
      <c r="AY481" s="273" t="s">
        <v>156</v>
      </c>
    </row>
    <row r="482" s="14" customFormat="1">
      <c r="A482" s="14"/>
      <c r="B482" s="274"/>
      <c r="C482" s="275"/>
      <c r="D482" s="240" t="s">
        <v>443</v>
      </c>
      <c r="E482" s="276" t="s">
        <v>1</v>
      </c>
      <c r="F482" s="277" t="s">
        <v>445</v>
      </c>
      <c r="G482" s="275"/>
      <c r="H482" s="278">
        <v>1</v>
      </c>
      <c r="I482" s="279"/>
      <c r="J482" s="275"/>
      <c r="K482" s="275"/>
      <c r="L482" s="280"/>
      <c r="M482" s="281"/>
      <c r="N482" s="282"/>
      <c r="O482" s="282"/>
      <c r="P482" s="282"/>
      <c r="Q482" s="282"/>
      <c r="R482" s="282"/>
      <c r="S482" s="282"/>
      <c r="T482" s="28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84" t="s">
        <v>443</v>
      </c>
      <c r="AU482" s="284" t="s">
        <v>90</v>
      </c>
      <c r="AV482" s="14" t="s">
        <v>172</v>
      </c>
      <c r="AW482" s="14" t="s">
        <v>36</v>
      </c>
      <c r="AX482" s="14" t="s">
        <v>88</v>
      </c>
      <c r="AY482" s="284" t="s">
        <v>156</v>
      </c>
    </row>
    <row r="483" s="12" customFormat="1" ht="22.8" customHeight="1">
      <c r="A483" s="12"/>
      <c r="B483" s="211"/>
      <c r="C483" s="212"/>
      <c r="D483" s="213" t="s">
        <v>79</v>
      </c>
      <c r="E483" s="225" t="s">
        <v>941</v>
      </c>
      <c r="F483" s="225" t="s">
        <v>942</v>
      </c>
      <c r="G483" s="212"/>
      <c r="H483" s="212"/>
      <c r="I483" s="215"/>
      <c r="J483" s="226">
        <f>BK483</f>
        <v>0</v>
      </c>
      <c r="K483" s="212"/>
      <c r="L483" s="217"/>
      <c r="M483" s="218"/>
      <c r="N483" s="219"/>
      <c r="O483" s="219"/>
      <c r="P483" s="220">
        <f>SUM(P484:P535)</f>
        <v>0</v>
      </c>
      <c r="Q483" s="219"/>
      <c r="R483" s="220">
        <f>SUM(R484:R535)</f>
        <v>0</v>
      </c>
      <c r="S483" s="219"/>
      <c r="T483" s="221">
        <f>SUM(T484:T535)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22" t="s">
        <v>155</v>
      </c>
      <c r="AT483" s="223" t="s">
        <v>79</v>
      </c>
      <c r="AU483" s="223" t="s">
        <v>88</v>
      </c>
      <c r="AY483" s="222" t="s">
        <v>156</v>
      </c>
      <c r="BK483" s="224">
        <f>SUM(BK484:BK535)</f>
        <v>0</v>
      </c>
    </row>
    <row r="484" s="2" customFormat="1" ht="24.15" customHeight="1">
      <c r="A484" s="39"/>
      <c r="B484" s="40"/>
      <c r="C484" s="253" t="s">
        <v>943</v>
      </c>
      <c r="D484" s="253" t="s">
        <v>439</v>
      </c>
      <c r="E484" s="254" t="s">
        <v>944</v>
      </c>
      <c r="F484" s="255" t="s">
        <v>945</v>
      </c>
      <c r="G484" s="256" t="s">
        <v>946</v>
      </c>
      <c r="H484" s="257">
        <v>50</v>
      </c>
      <c r="I484" s="258"/>
      <c r="J484" s="259">
        <f>ROUND(I484*H484,2)</f>
        <v>0</v>
      </c>
      <c r="K484" s="255" t="s">
        <v>1</v>
      </c>
      <c r="L484" s="260"/>
      <c r="M484" s="261" t="s">
        <v>1</v>
      </c>
      <c r="N484" s="262" t="s">
        <v>45</v>
      </c>
      <c r="O484" s="92"/>
      <c r="P484" s="236">
        <f>O484*H484</f>
        <v>0</v>
      </c>
      <c r="Q484" s="236">
        <v>0</v>
      </c>
      <c r="R484" s="236">
        <f>Q484*H484</f>
        <v>0</v>
      </c>
      <c r="S484" s="236">
        <v>0</v>
      </c>
      <c r="T484" s="237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8" t="s">
        <v>90</v>
      </c>
      <c r="AT484" s="238" t="s">
        <v>439</v>
      </c>
      <c r="AU484" s="238" t="s">
        <v>90</v>
      </c>
      <c r="AY484" s="18" t="s">
        <v>156</v>
      </c>
      <c r="BE484" s="239">
        <f>IF(N484="základní",J484,0)</f>
        <v>0</v>
      </c>
      <c r="BF484" s="239">
        <f>IF(N484="snížená",J484,0)</f>
        <v>0</v>
      </c>
      <c r="BG484" s="239">
        <f>IF(N484="zákl. přenesená",J484,0)</f>
        <v>0</v>
      </c>
      <c r="BH484" s="239">
        <f>IF(N484="sníž. přenesená",J484,0)</f>
        <v>0</v>
      </c>
      <c r="BI484" s="239">
        <f>IF(N484="nulová",J484,0)</f>
        <v>0</v>
      </c>
      <c r="BJ484" s="18" t="s">
        <v>88</v>
      </c>
      <c r="BK484" s="239">
        <f>ROUND(I484*H484,2)</f>
        <v>0</v>
      </c>
      <c r="BL484" s="18" t="s">
        <v>88</v>
      </c>
      <c r="BM484" s="238" t="s">
        <v>947</v>
      </c>
    </row>
    <row r="485" s="13" customFormat="1">
      <c r="A485" s="13"/>
      <c r="B485" s="263"/>
      <c r="C485" s="264"/>
      <c r="D485" s="240" t="s">
        <v>443</v>
      </c>
      <c r="E485" s="265" t="s">
        <v>1</v>
      </c>
      <c r="F485" s="266" t="s">
        <v>948</v>
      </c>
      <c r="G485" s="264"/>
      <c r="H485" s="267">
        <v>50</v>
      </c>
      <c r="I485" s="268"/>
      <c r="J485" s="264"/>
      <c r="K485" s="264"/>
      <c r="L485" s="269"/>
      <c r="M485" s="270"/>
      <c r="N485" s="271"/>
      <c r="O485" s="271"/>
      <c r="P485" s="271"/>
      <c r="Q485" s="271"/>
      <c r="R485" s="271"/>
      <c r="S485" s="271"/>
      <c r="T485" s="27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73" t="s">
        <v>443</v>
      </c>
      <c r="AU485" s="273" t="s">
        <v>90</v>
      </c>
      <c r="AV485" s="13" t="s">
        <v>90</v>
      </c>
      <c r="AW485" s="13" t="s">
        <v>36</v>
      </c>
      <c r="AX485" s="13" t="s">
        <v>80</v>
      </c>
      <c r="AY485" s="273" t="s">
        <v>156</v>
      </c>
    </row>
    <row r="486" s="14" customFormat="1">
      <c r="A486" s="14"/>
      <c r="B486" s="274"/>
      <c r="C486" s="275"/>
      <c r="D486" s="240" t="s">
        <v>443</v>
      </c>
      <c r="E486" s="276" t="s">
        <v>1</v>
      </c>
      <c r="F486" s="277" t="s">
        <v>445</v>
      </c>
      <c r="G486" s="275"/>
      <c r="H486" s="278">
        <v>50</v>
      </c>
      <c r="I486" s="279"/>
      <c r="J486" s="275"/>
      <c r="K486" s="275"/>
      <c r="L486" s="280"/>
      <c r="M486" s="281"/>
      <c r="N486" s="282"/>
      <c r="O486" s="282"/>
      <c r="P486" s="282"/>
      <c r="Q486" s="282"/>
      <c r="R486" s="282"/>
      <c r="S486" s="282"/>
      <c r="T486" s="283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84" t="s">
        <v>443</v>
      </c>
      <c r="AU486" s="284" t="s">
        <v>90</v>
      </c>
      <c r="AV486" s="14" t="s">
        <v>172</v>
      </c>
      <c r="AW486" s="14" t="s">
        <v>36</v>
      </c>
      <c r="AX486" s="14" t="s">
        <v>88</v>
      </c>
      <c r="AY486" s="284" t="s">
        <v>156</v>
      </c>
    </row>
    <row r="487" s="2" customFormat="1" ht="24.15" customHeight="1">
      <c r="A487" s="39"/>
      <c r="B487" s="40"/>
      <c r="C487" s="253" t="s">
        <v>949</v>
      </c>
      <c r="D487" s="253" t="s">
        <v>439</v>
      </c>
      <c r="E487" s="254" t="s">
        <v>950</v>
      </c>
      <c r="F487" s="255" t="s">
        <v>951</v>
      </c>
      <c r="G487" s="256" t="s">
        <v>946</v>
      </c>
      <c r="H487" s="257">
        <v>10</v>
      </c>
      <c r="I487" s="258"/>
      <c r="J487" s="259">
        <f>ROUND(I487*H487,2)</f>
        <v>0</v>
      </c>
      <c r="K487" s="255" t="s">
        <v>1</v>
      </c>
      <c r="L487" s="260"/>
      <c r="M487" s="261" t="s">
        <v>1</v>
      </c>
      <c r="N487" s="262" t="s">
        <v>45</v>
      </c>
      <c r="O487" s="92"/>
      <c r="P487" s="236">
        <f>O487*H487</f>
        <v>0</v>
      </c>
      <c r="Q487" s="236">
        <v>0</v>
      </c>
      <c r="R487" s="236">
        <f>Q487*H487</f>
        <v>0</v>
      </c>
      <c r="S487" s="236">
        <v>0</v>
      </c>
      <c r="T487" s="237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8" t="s">
        <v>90</v>
      </c>
      <c r="AT487" s="238" t="s">
        <v>439</v>
      </c>
      <c r="AU487" s="238" t="s">
        <v>90</v>
      </c>
      <c r="AY487" s="18" t="s">
        <v>156</v>
      </c>
      <c r="BE487" s="239">
        <f>IF(N487="základní",J487,0)</f>
        <v>0</v>
      </c>
      <c r="BF487" s="239">
        <f>IF(N487="snížená",J487,0)</f>
        <v>0</v>
      </c>
      <c r="BG487" s="239">
        <f>IF(N487="zákl. přenesená",J487,0)</f>
        <v>0</v>
      </c>
      <c r="BH487" s="239">
        <f>IF(N487="sníž. přenesená",J487,0)</f>
        <v>0</v>
      </c>
      <c r="BI487" s="239">
        <f>IF(N487="nulová",J487,0)</f>
        <v>0</v>
      </c>
      <c r="BJ487" s="18" t="s">
        <v>88</v>
      </c>
      <c r="BK487" s="239">
        <f>ROUND(I487*H487,2)</f>
        <v>0</v>
      </c>
      <c r="BL487" s="18" t="s">
        <v>88</v>
      </c>
      <c r="BM487" s="238" t="s">
        <v>952</v>
      </c>
    </row>
    <row r="488" s="13" customFormat="1">
      <c r="A488" s="13"/>
      <c r="B488" s="263"/>
      <c r="C488" s="264"/>
      <c r="D488" s="240" t="s">
        <v>443</v>
      </c>
      <c r="E488" s="265" t="s">
        <v>1</v>
      </c>
      <c r="F488" s="266" t="s">
        <v>953</v>
      </c>
      <c r="G488" s="264"/>
      <c r="H488" s="267">
        <v>10</v>
      </c>
      <c r="I488" s="268"/>
      <c r="J488" s="264"/>
      <c r="K488" s="264"/>
      <c r="L488" s="269"/>
      <c r="M488" s="270"/>
      <c r="N488" s="271"/>
      <c r="O488" s="271"/>
      <c r="P488" s="271"/>
      <c r="Q488" s="271"/>
      <c r="R488" s="271"/>
      <c r="S488" s="271"/>
      <c r="T488" s="27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73" t="s">
        <v>443</v>
      </c>
      <c r="AU488" s="273" t="s">
        <v>90</v>
      </c>
      <c r="AV488" s="13" t="s">
        <v>90</v>
      </c>
      <c r="AW488" s="13" t="s">
        <v>36</v>
      </c>
      <c r="AX488" s="13" t="s">
        <v>80</v>
      </c>
      <c r="AY488" s="273" t="s">
        <v>156</v>
      </c>
    </row>
    <row r="489" s="14" customFormat="1">
      <c r="A489" s="14"/>
      <c r="B489" s="274"/>
      <c r="C489" s="275"/>
      <c r="D489" s="240" t="s">
        <v>443</v>
      </c>
      <c r="E489" s="276" t="s">
        <v>1</v>
      </c>
      <c r="F489" s="277" t="s">
        <v>445</v>
      </c>
      <c r="G489" s="275"/>
      <c r="H489" s="278">
        <v>10</v>
      </c>
      <c r="I489" s="279"/>
      <c r="J489" s="275"/>
      <c r="K489" s="275"/>
      <c r="L489" s="280"/>
      <c r="M489" s="281"/>
      <c r="N489" s="282"/>
      <c r="O489" s="282"/>
      <c r="P489" s="282"/>
      <c r="Q489" s="282"/>
      <c r="R489" s="282"/>
      <c r="S489" s="282"/>
      <c r="T489" s="283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84" t="s">
        <v>443</v>
      </c>
      <c r="AU489" s="284" t="s">
        <v>90</v>
      </c>
      <c r="AV489" s="14" t="s">
        <v>172</v>
      </c>
      <c r="AW489" s="14" t="s">
        <v>36</v>
      </c>
      <c r="AX489" s="14" t="s">
        <v>88</v>
      </c>
      <c r="AY489" s="284" t="s">
        <v>156</v>
      </c>
    </row>
    <row r="490" s="2" customFormat="1" ht="33" customHeight="1">
      <c r="A490" s="39"/>
      <c r="B490" s="40"/>
      <c r="C490" s="253" t="s">
        <v>954</v>
      </c>
      <c r="D490" s="253" t="s">
        <v>439</v>
      </c>
      <c r="E490" s="254" t="s">
        <v>955</v>
      </c>
      <c r="F490" s="255" t="s">
        <v>956</v>
      </c>
      <c r="G490" s="256" t="s">
        <v>946</v>
      </c>
      <c r="H490" s="257">
        <v>200</v>
      </c>
      <c r="I490" s="258"/>
      <c r="J490" s="259">
        <f>ROUND(I490*H490,2)</f>
        <v>0</v>
      </c>
      <c r="K490" s="255" t="s">
        <v>1</v>
      </c>
      <c r="L490" s="260"/>
      <c r="M490" s="261" t="s">
        <v>1</v>
      </c>
      <c r="N490" s="262" t="s">
        <v>45</v>
      </c>
      <c r="O490" s="92"/>
      <c r="P490" s="236">
        <f>O490*H490</f>
        <v>0</v>
      </c>
      <c r="Q490" s="236">
        <v>0</v>
      </c>
      <c r="R490" s="236">
        <f>Q490*H490</f>
        <v>0</v>
      </c>
      <c r="S490" s="236">
        <v>0</v>
      </c>
      <c r="T490" s="237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8" t="s">
        <v>90</v>
      </c>
      <c r="AT490" s="238" t="s">
        <v>439</v>
      </c>
      <c r="AU490" s="238" t="s">
        <v>90</v>
      </c>
      <c r="AY490" s="18" t="s">
        <v>156</v>
      </c>
      <c r="BE490" s="239">
        <f>IF(N490="základní",J490,0)</f>
        <v>0</v>
      </c>
      <c r="BF490" s="239">
        <f>IF(N490="snížená",J490,0)</f>
        <v>0</v>
      </c>
      <c r="BG490" s="239">
        <f>IF(N490="zákl. přenesená",J490,0)</f>
        <v>0</v>
      </c>
      <c r="BH490" s="239">
        <f>IF(N490="sníž. přenesená",J490,0)</f>
        <v>0</v>
      </c>
      <c r="BI490" s="239">
        <f>IF(N490="nulová",J490,0)</f>
        <v>0</v>
      </c>
      <c r="BJ490" s="18" t="s">
        <v>88</v>
      </c>
      <c r="BK490" s="239">
        <f>ROUND(I490*H490,2)</f>
        <v>0</v>
      </c>
      <c r="BL490" s="18" t="s">
        <v>88</v>
      </c>
      <c r="BM490" s="238" t="s">
        <v>957</v>
      </c>
    </row>
    <row r="491" s="13" customFormat="1">
      <c r="A491" s="13"/>
      <c r="B491" s="263"/>
      <c r="C491" s="264"/>
      <c r="D491" s="240" t="s">
        <v>443</v>
      </c>
      <c r="E491" s="265" t="s">
        <v>1</v>
      </c>
      <c r="F491" s="266" t="s">
        <v>958</v>
      </c>
      <c r="G491" s="264"/>
      <c r="H491" s="267">
        <v>200</v>
      </c>
      <c r="I491" s="268"/>
      <c r="J491" s="264"/>
      <c r="K491" s="264"/>
      <c r="L491" s="269"/>
      <c r="M491" s="270"/>
      <c r="N491" s="271"/>
      <c r="O491" s="271"/>
      <c r="P491" s="271"/>
      <c r="Q491" s="271"/>
      <c r="R491" s="271"/>
      <c r="S491" s="271"/>
      <c r="T491" s="27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73" t="s">
        <v>443</v>
      </c>
      <c r="AU491" s="273" t="s">
        <v>90</v>
      </c>
      <c r="AV491" s="13" t="s">
        <v>90</v>
      </c>
      <c r="AW491" s="13" t="s">
        <v>36</v>
      </c>
      <c r="AX491" s="13" t="s">
        <v>80</v>
      </c>
      <c r="AY491" s="273" t="s">
        <v>156</v>
      </c>
    </row>
    <row r="492" s="14" customFormat="1">
      <c r="A492" s="14"/>
      <c r="B492" s="274"/>
      <c r="C492" s="275"/>
      <c r="D492" s="240" t="s">
        <v>443</v>
      </c>
      <c r="E492" s="276" t="s">
        <v>1</v>
      </c>
      <c r="F492" s="277" t="s">
        <v>445</v>
      </c>
      <c r="G492" s="275"/>
      <c r="H492" s="278">
        <v>200</v>
      </c>
      <c r="I492" s="279"/>
      <c r="J492" s="275"/>
      <c r="K492" s="275"/>
      <c r="L492" s="280"/>
      <c r="M492" s="281"/>
      <c r="N492" s="282"/>
      <c r="O492" s="282"/>
      <c r="P492" s="282"/>
      <c r="Q492" s="282"/>
      <c r="R492" s="282"/>
      <c r="S492" s="282"/>
      <c r="T492" s="28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84" t="s">
        <v>443</v>
      </c>
      <c r="AU492" s="284" t="s">
        <v>90</v>
      </c>
      <c r="AV492" s="14" t="s">
        <v>172</v>
      </c>
      <c r="AW492" s="14" t="s">
        <v>36</v>
      </c>
      <c r="AX492" s="14" t="s">
        <v>88</v>
      </c>
      <c r="AY492" s="284" t="s">
        <v>156</v>
      </c>
    </row>
    <row r="493" s="2" customFormat="1" ht="24.15" customHeight="1">
      <c r="A493" s="39"/>
      <c r="B493" s="40"/>
      <c r="C493" s="253" t="s">
        <v>959</v>
      </c>
      <c r="D493" s="253" t="s">
        <v>439</v>
      </c>
      <c r="E493" s="254" t="s">
        <v>960</v>
      </c>
      <c r="F493" s="255" t="s">
        <v>961</v>
      </c>
      <c r="G493" s="256" t="s">
        <v>946</v>
      </c>
      <c r="H493" s="257">
        <v>180</v>
      </c>
      <c r="I493" s="258"/>
      <c r="J493" s="259">
        <f>ROUND(I493*H493,2)</f>
        <v>0</v>
      </c>
      <c r="K493" s="255" t="s">
        <v>1</v>
      </c>
      <c r="L493" s="260"/>
      <c r="M493" s="261" t="s">
        <v>1</v>
      </c>
      <c r="N493" s="262" t="s">
        <v>45</v>
      </c>
      <c r="O493" s="92"/>
      <c r="P493" s="236">
        <f>O493*H493</f>
        <v>0</v>
      </c>
      <c r="Q493" s="236">
        <v>0</v>
      </c>
      <c r="R493" s="236">
        <f>Q493*H493</f>
        <v>0</v>
      </c>
      <c r="S493" s="236">
        <v>0</v>
      </c>
      <c r="T493" s="237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8" t="s">
        <v>90</v>
      </c>
      <c r="AT493" s="238" t="s">
        <v>439</v>
      </c>
      <c r="AU493" s="238" t="s">
        <v>90</v>
      </c>
      <c r="AY493" s="18" t="s">
        <v>156</v>
      </c>
      <c r="BE493" s="239">
        <f>IF(N493="základní",J493,0)</f>
        <v>0</v>
      </c>
      <c r="BF493" s="239">
        <f>IF(N493="snížená",J493,0)</f>
        <v>0</v>
      </c>
      <c r="BG493" s="239">
        <f>IF(N493="zákl. přenesená",J493,0)</f>
        <v>0</v>
      </c>
      <c r="BH493" s="239">
        <f>IF(N493="sníž. přenesená",J493,0)</f>
        <v>0</v>
      </c>
      <c r="BI493" s="239">
        <f>IF(N493="nulová",J493,0)</f>
        <v>0</v>
      </c>
      <c r="BJ493" s="18" t="s">
        <v>88</v>
      </c>
      <c r="BK493" s="239">
        <f>ROUND(I493*H493,2)</f>
        <v>0</v>
      </c>
      <c r="BL493" s="18" t="s">
        <v>88</v>
      </c>
      <c r="BM493" s="238" t="s">
        <v>962</v>
      </c>
    </row>
    <row r="494" s="13" customFormat="1">
      <c r="A494" s="13"/>
      <c r="B494" s="263"/>
      <c r="C494" s="264"/>
      <c r="D494" s="240" t="s">
        <v>443</v>
      </c>
      <c r="E494" s="265" t="s">
        <v>1</v>
      </c>
      <c r="F494" s="266" t="s">
        <v>963</v>
      </c>
      <c r="G494" s="264"/>
      <c r="H494" s="267">
        <v>180</v>
      </c>
      <c r="I494" s="268"/>
      <c r="J494" s="264"/>
      <c r="K494" s="264"/>
      <c r="L494" s="269"/>
      <c r="M494" s="270"/>
      <c r="N494" s="271"/>
      <c r="O494" s="271"/>
      <c r="P494" s="271"/>
      <c r="Q494" s="271"/>
      <c r="R494" s="271"/>
      <c r="S494" s="271"/>
      <c r="T494" s="27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73" t="s">
        <v>443</v>
      </c>
      <c r="AU494" s="273" t="s">
        <v>90</v>
      </c>
      <c r="AV494" s="13" t="s">
        <v>90</v>
      </c>
      <c r="AW494" s="13" t="s">
        <v>36</v>
      </c>
      <c r="AX494" s="13" t="s">
        <v>80</v>
      </c>
      <c r="AY494" s="273" t="s">
        <v>156</v>
      </c>
    </row>
    <row r="495" s="14" customFormat="1">
      <c r="A495" s="14"/>
      <c r="B495" s="274"/>
      <c r="C495" s="275"/>
      <c r="D495" s="240" t="s">
        <v>443</v>
      </c>
      <c r="E495" s="276" t="s">
        <v>1</v>
      </c>
      <c r="F495" s="277" t="s">
        <v>445</v>
      </c>
      <c r="G495" s="275"/>
      <c r="H495" s="278">
        <v>180</v>
      </c>
      <c r="I495" s="279"/>
      <c r="J495" s="275"/>
      <c r="K495" s="275"/>
      <c r="L495" s="280"/>
      <c r="M495" s="281"/>
      <c r="N495" s="282"/>
      <c r="O495" s="282"/>
      <c r="P495" s="282"/>
      <c r="Q495" s="282"/>
      <c r="R495" s="282"/>
      <c r="S495" s="282"/>
      <c r="T495" s="283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84" t="s">
        <v>443</v>
      </c>
      <c r="AU495" s="284" t="s">
        <v>90</v>
      </c>
      <c r="AV495" s="14" t="s">
        <v>172</v>
      </c>
      <c r="AW495" s="14" t="s">
        <v>36</v>
      </c>
      <c r="AX495" s="14" t="s">
        <v>88</v>
      </c>
      <c r="AY495" s="284" t="s">
        <v>156</v>
      </c>
    </row>
    <row r="496" s="2" customFormat="1" ht="33" customHeight="1">
      <c r="A496" s="39"/>
      <c r="B496" s="40"/>
      <c r="C496" s="253" t="s">
        <v>964</v>
      </c>
      <c r="D496" s="253" t="s">
        <v>439</v>
      </c>
      <c r="E496" s="254" t="s">
        <v>965</v>
      </c>
      <c r="F496" s="255" t="s">
        <v>966</v>
      </c>
      <c r="G496" s="256" t="s">
        <v>163</v>
      </c>
      <c r="H496" s="257">
        <v>1</v>
      </c>
      <c r="I496" s="258"/>
      <c r="J496" s="259">
        <f>ROUND(I496*H496,2)</f>
        <v>0</v>
      </c>
      <c r="K496" s="255" t="s">
        <v>1</v>
      </c>
      <c r="L496" s="260"/>
      <c r="M496" s="261" t="s">
        <v>1</v>
      </c>
      <c r="N496" s="262" t="s">
        <v>45</v>
      </c>
      <c r="O496" s="92"/>
      <c r="P496" s="236">
        <f>O496*H496</f>
        <v>0</v>
      </c>
      <c r="Q496" s="236">
        <v>0</v>
      </c>
      <c r="R496" s="236">
        <f>Q496*H496</f>
        <v>0</v>
      </c>
      <c r="S496" s="236">
        <v>0</v>
      </c>
      <c r="T496" s="237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8" t="s">
        <v>90</v>
      </c>
      <c r="AT496" s="238" t="s">
        <v>439</v>
      </c>
      <c r="AU496" s="238" t="s">
        <v>90</v>
      </c>
      <c r="AY496" s="18" t="s">
        <v>156</v>
      </c>
      <c r="BE496" s="239">
        <f>IF(N496="základní",J496,0)</f>
        <v>0</v>
      </c>
      <c r="BF496" s="239">
        <f>IF(N496="snížená",J496,0)</f>
        <v>0</v>
      </c>
      <c r="BG496" s="239">
        <f>IF(N496="zákl. přenesená",J496,0)</f>
        <v>0</v>
      </c>
      <c r="BH496" s="239">
        <f>IF(N496="sníž. přenesená",J496,0)</f>
        <v>0</v>
      </c>
      <c r="BI496" s="239">
        <f>IF(N496="nulová",J496,0)</f>
        <v>0</v>
      </c>
      <c r="BJ496" s="18" t="s">
        <v>88</v>
      </c>
      <c r="BK496" s="239">
        <f>ROUND(I496*H496,2)</f>
        <v>0</v>
      </c>
      <c r="BL496" s="18" t="s">
        <v>88</v>
      </c>
      <c r="BM496" s="238" t="s">
        <v>967</v>
      </c>
    </row>
    <row r="497" s="13" customFormat="1">
      <c r="A497" s="13"/>
      <c r="B497" s="263"/>
      <c r="C497" s="264"/>
      <c r="D497" s="240" t="s">
        <v>443</v>
      </c>
      <c r="E497" s="265" t="s">
        <v>1</v>
      </c>
      <c r="F497" s="266" t="s">
        <v>88</v>
      </c>
      <c r="G497" s="264"/>
      <c r="H497" s="267">
        <v>1</v>
      </c>
      <c r="I497" s="268"/>
      <c r="J497" s="264"/>
      <c r="K497" s="264"/>
      <c r="L497" s="269"/>
      <c r="M497" s="270"/>
      <c r="N497" s="271"/>
      <c r="O497" s="271"/>
      <c r="P497" s="271"/>
      <c r="Q497" s="271"/>
      <c r="R497" s="271"/>
      <c r="S497" s="271"/>
      <c r="T497" s="27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73" t="s">
        <v>443</v>
      </c>
      <c r="AU497" s="273" t="s">
        <v>90</v>
      </c>
      <c r="AV497" s="13" t="s">
        <v>90</v>
      </c>
      <c r="AW497" s="13" t="s">
        <v>36</v>
      </c>
      <c r="AX497" s="13" t="s">
        <v>80</v>
      </c>
      <c r="AY497" s="273" t="s">
        <v>156</v>
      </c>
    </row>
    <row r="498" s="14" customFormat="1">
      <c r="A498" s="14"/>
      <c r="B498" s="274"/>
      <c r="C498" s="275"/>
      <c r="D498" s="240" t="s">
        <v>443</v>
      </c>
      <c r="E498" s="276" t="s">
        <v>1</v>
      </c>
      <c r="F498" s="277" t="s">
        <v>445</v>
      </c>
      <c r="G498" s="275"/>
      <c r="H498" s="278">
        <v>1</v>
      </c>
      <c r="I498" s="279"/>
      <c r="J498" s="275"/>
      <c r="K498" s="275"/>
      <c r="L498" s="280"/>
      <c r="M498" s="281"/>
      <c r="N498" s="282"/>
      <c r="O498" s="282"/>
      <c r="P498" s="282"/>
      <c r="Q498" s="282"/>
      <c r="R498" s="282"/>
      <c r="S498" s="282"/>
      <c r="T498" s="28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84" t="s">
        <v>443</v>
      </c>
      <c r="AU498" s="284" t="s">
        <v>90</v>
      </c>
      <c r="AV498" s="14" t="s">
        <v>172</v>
      </c>
      <c r="AW498" s="14" t="s">
        <v>36</v>
      </c>
      <c r="AX498" s="14" t="s">
        <v>88</v>
      </c>
      <c r="AY498" s="284" t="s">
        <v>156</v>
      </c>
    </row>
    <row r="499" s="2" customFormat="1" ht="24.15" customHeight="1">
      <c r="A499" s="39"/>
      <c r="B499" s="40"/>
      <c r="C499" s="253" t="s">
        <v>968</v>
      </c>
      <c r="D499" s="253" t="s">
        <v>439</v>
      </c>
      <c r="E499" s="254" t="s">
        <v>969</v>
      </c>
      <c r="F499" s="255" t="s">
        <v>970</v>
      </c>
      <c r="G499" s="256" t="s">
        <v>946</v>
      </c>
      <c r="H499" s="257">
        <v>200</v>
      </c>
      <c r="I499" s="258"/>
      <c r="J499" s="259">
        <f>ROUND(I499*H499,2)</f>
        <v>0</v>
      </c>
      <c r="K499" s="255" t="s">
        <v>1</v>
      </c>
      <c r="L499" s="260"/>
      <c r="M499" s="261" t="s">
        <v>1</v>
      </c>
      <c r="N499" s="262" t="s">
        <v>45</v>
      </c>
      <c r="O499" s="92"/>
      <c r="P499" s="236">
        <f>O499*H499</f>
        <v>0</v>
      </c>
      <c r="Q499" s="236">
        <v>0</v>
      </c>
      <c r="R499" s="236">
        <f>Q499*H499</f>
        <v>0</v>
      </c>
      <c r="S499" s="236">
        <v>0</v>
      </c>
      <c r="T499" s="237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8" t="s">
        <v>90</v>
      </c>
      <c r="AT499" s="238" t="s">
        <v>439</v>
      </c>
      <c r="AU499" s="238" t="s">
        <v>90</v>
      </c>
      <c r="AY499" s="18" t="s">
        <v>156</v>
      </c>
      <c r="BE499" s="239">
        <f>IF(N499="základní",J499,0)</f>
        <v>0</v>
      </c>
      <c r="BF499" s="239">
        <f>IF(N499="snížená",J499,0)</f>
        <v>0</v>
      </c>
      <c r="BG499" s="239">
        <f>IF(N499="zákl. přenesená",J499,0)</f>
        <v>0</v>
      </c>
      <c r="BH499" s="239">
        <f>IF(N499="sníž. přenesená",J499,0)</f>
        <v>0</v>
      </c>
      <c r="BI499" s="239">
        <f>IF(N499="nulová",J499,0)</f>
        <v>0</v>
      </c>
      <c r="BJ499" s="18" t="s">
        <v>88</v>
      </c>
      <c r="BK499" s="239">
        <f>ROUND(I499*H499,2)</f>
        <v>0</v>
      </c>
      <c r="BL499" s="18" t="s">
        <v>88</v>
      </c>
      <c r="BM499" s="238" t="s">
        <v>971</v>
      </c>
    </row>
    <row r="500" s="13" customFormat="1">
      <c r="A500" s="13"/>
      <c r="B500" s="263"/>
      <c r="C500" s="264"/>
      <c r="D500" s="240" t="s">
        <v>443</v>
      </c>
      <c r="E500" s="265" t="s">
        <v>1</v>
      </c>
      <c r="F500" s="266" t="s">
        <v>958</v>
      </c>
      <c r="G500" s="264"/>
      <c r="H500" s="267">
        <v>200</v>
      </c>
      <c r="I500" s="268"/>
      <c r="J500" s="264"/>
      <c r="K500" s="264"/>
      <c r="L500" s="269"/>
      <c r="M500" s="270"/>
      <c r="N500" s="271"/>
      <c r="O500" s="271"/>
      <c r="P500" s="271"/>
      <c r="Q500" s="271"/>
      <c r="R500" s="271"/>
      <c r="S500" s="271"/>
      <c r="T500" s="27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73" t="s">
        <v>443</v>
      </c>
      <c r="AU500" s="273" t="s">
        <v>90</v>
      </c>
      <c r="AV500" s="13" t="s">
        <v>90</v>
      </c>
      <c r="AW500" s="13" t="s">
        <v>36</v>
      </c>
      <c r="AX500" s="13" t="s">
        <v>80</v>
      </c>
      <c r="AY500" s="273" t="s">
        <v>156</v>
      </c>
    </row>
    <row r="501" s="14" customFormat="1">
      <c r="A501" s="14"/>
      <c r="B501" s="274"/>
      <c r="C501" s="275"/>
      <c r="D501" s="240" t="s">
        <v>443</v>
      </c>
      <c r="E501" s="276" t="s">
        <v>1</v>
      </c>
      <c r="F501" s="277" t="s">
        <v>445</v>
      </c>
      <c r="G501" s="275"/>
      <c r="H501" s="278">
        <v>200</v>
      </c>
      <c r="I501" s="279"/>
      <c r="J501" s="275"/>
      <c r="K501" s="275"/>
      <c r="L501" s="280"/>
      <c r="M501" s="281"/>
      <c r="N501" s="282"/>
      <c r="O501" s="282"/>
      <c r="P501" s="282"/>
      <c r="Q501" s="282"/>
      <c r="R501" s="282"/>
      <c r="S501" s="282"/>
      <c r="T501" s="283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84" t="s">
        <v>443</v>
      </c>
      <c r="AU501" s="284" t="s">
        <v>90</v>
      </c>
      <c r="AV501" s="14" t="s">
        <v>172</v>
      </c>
      <c r="AW501" s="14" t="s">
        <v>36</v>
      </c>
      <c r="AX501" s="14" t="s">
        <v>88</v>
      </c>
      <c r="AY501" s="284" t="s">
        <v>156</v>
      </c>
    </row>
    <row r="502" s="2" customFormat="1" ht="24.15" customHeight="1">
      <c r="A502" s="39"/>
      <c r="B502" s="40"/>
      <c r="C502" s="253" t="s">
        <v>972</v>
      </c>
      <c r="D502" s="253" t="s">
        <v>439</v>
      </c>
      <c r="E502" s="254" t="s">
        <v>973</v>
      </c>
      <c r="F502" s="255" t="s">
        <v>974</v>
      </c>
      <c r="G502" s="256" t="s">
        <v>946</v>
      </c>
      <c r="H502" s="257">
        <v>500</v>
      </c>
      <c r="I502" s="258"/>
      <c r="J502" s="259">
        <f>ROUND(I502*H502,2)</f>
        <v>0</v>
      </c>
      <c r="K502" s="255" t="s">
        <v>1</v>
      </c>
      <c r="L502" s="260"/>
      <c r="M502" s="261" t="s">
        <v>1</v>
      </c>
      <c r="N502" s="262" t="s">
        <v>45</v>
      </c>
      <c r="O502" s="92"/>
      <c r="P502" s="236">
        <f>O502*H502</f>
        <v>0</v>
      </c>
      <c r="Q502" s="236">
        <v>0</v>
      </c>
      <c r="R502" s="236">
        <f>Q502*H502</f>
        <v>0</v>
      </c>
      <c r="S502" s="236">
        <v>0</v>
      </c>
      <c r="T502" s="237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8" t="s">
        <v>90</v>
      </c>
      <c r="AT502" s="238" t="s">
        <v>439</v>
      </c>
      <c r="AU502" s="238" t="s">
        <v>90</v>
      </c>
      <c r="AY502" s="18" t="s">
        <v>156</v>
      </c>
      <c r="BE502" s="239">
        <f>IF(N502="základní",J502,0)</f>
        <v>0</v>
      </c>
      <c r="BF502" s="239">
        <f>IF(N502="snížená",J502,0)</f>
        <v>0</v>
      </c>
      <c r="BG502" s="239">
        <f>IF(N502="zákl. přenesená",J502,0)</f>
        <v>0</v>
      </c>
      <c r="BH502" s="239">
        <f>IF(N502="sníž. přenesená",J502,0)</f>
        <v>0</v>
      </c>
      <c r="BI502" s="239">
        <f>IF(N502="nulová",J502,0)</f>
        <v>0</v>
      </c>
      <c r="BJ502" s="18" t="s">
        <v>88</v>
      </c>
      <c r="BK502" s="239">
        <f>ROUND(I502*H502,2)</f>
        <v>0</v>
      </c>
      <c r="BL502" s="18" t="s">
        <v>88</v>
      </c>
      <c r="BM502" s="238" t="s">
        <v>975</v>
      </c>
    </row>
    <row r="503" s="13" customFormat="1">
      <c r="A503" s="13"/>
      <c r="B503" s="263"/>
      <c r="C503" s="264"/>
      <c r="D503" s="240" t="s">
        <v>443</v>
      </c>
      <c r="E503" s="265" t="s">
        <v>1</v>
      </c>
      <c r="F503" s="266" t="s">
        <v>976</v>
      </c>
      <c r="G503" s="264"/>
      <c r="H503" s="267">
        <v>500</v>
      </c>
      <c r="I503" s="268"/>
      <c r="J503" s="264"/>
      <c r="K503" s="264"/>
      <c r="L503" s="269"/>
      <c r="M503" s="270"/>
      <c r="N503" s="271"/>
      <c r="O503" s="271"/>
      <c r="P503" s="271"/>
      <c r="Q503" s="271"/>
      <c r="R503" s="271"/>
      <c r="S503" s="271"/>
      <c r="T503" s="27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73" t="s">
        <v>443</v>
      </c>
      <c r="AU503" s="273" t="s">
        <v>90</v>
      </c>
      <c r="AV503" s="13" t="s">
        <v>90</v>
      </c>
      <c r="AW503" s="13" t="s">
        <v>36</v>
      </c>
      <c r="AX503" s="13" t="s">
        <v>80</v>
      </c>
      <c r="AY503" s="273" t="s">
        <v>156</v>
      </c>
    </row>
    <row r="504" s="14" customFormat="1">
      <c r="A504" s="14"/>
      <c r="B504" s="274"/>
      <c r="C504" s="275"/>
      <c r="D504" s="240" t="s">
        <v>443</v>
      </c>
      <c r="E504" s="276" t="s">
        <v>1</v>
      </c>
      <c r="F504" s="277" t="s">
        <v>445</v>
      </c>
      <c r="G504" s="275"/>
      <c r="H504" s="278">
        <v>500</v>
      </c>
      <c r="I504" s="279"/>
      <c r="J504" s="275"/>
      <c r="K504" s="275"/>
      <c r="L504" s="280"/>
      <c r="M504" s="281"/>
      <c r="N504" s="282"/>
      <c r="O504" s="282"/>
      <c r="P504" s="282"/>
      <c r="Q504" s="282"/>
      <c r="R504" s="282"/>
      <c r="S504" s="282"/>
      <c r="T504" s="283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84" t="s">
        <v>443</v>
      </c>
      <c r="AU504" s="284" t="s">
        <v>90</v>
      </c>
      <c r="AV504" s="14" t="s">
        <v>172</v>
      </c>
      <c r="AW504" s="14" t="s">
        <v>36</v>
      </c>
      <c r="AX504" s="14" t="s">
        <v>88</v>
      </c>
      <c r="AY504" s="284" t="s">
        <v>156</v>
      </c>
    </row>
    <row r="505" s="2" customFormat="1" ht="24.15" customHeight="1">
      <c r="A505" s="39"/>
      <c r="B505" s="40"/>
      <c r="C505" s="253" t="s">
        <v>977</v>
      </c>
      <c r="D505" s="253" t="s">
        <v>439</v>
      </c>
      <c r="E505" s="254" t="s">
        <v>978</v>
      </c>
      <c r="F505" s="255" t="s">
        <v>979</v>
      </c>
      <c r="G505" s="256" t="s">
        <v>946</v>
      </c>
      <c r="H505" s="257">
        <v>500</v>
      </c>
      <c r="I505" s="258"/>
      <c r="J505" s="259">
        <f>ROUND(I505*H505,2)</f>
        <v>0</v>
      </c>
      <c r="K505" s="255" t="s">
        <v>1</v>
      </c>
      <c r="L505" s="260"/>
      <c r="M505" s="261" t="s">
        <v>1</v>
      </c>
      <c r="N505" s="262" t="s">
        <v>45</v>
      </c>
      <c r="O505" s="92"/>
      <c r="P505" s="236">
        <f>O505*H505</f>
        <v>0</v>
      </c>
      <c r="Q505" s="236">
        <v>0</v>
      </c>
      <c r="R505" s="236">
        <f>Q505*H505</f>
        <v>0</v>
      </c>
      <c r="S505" s="236">
        <v>0</v>
      </c>
      <c r="T505" s="237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8" t="s">
        <v>90</v>
      </c>
      <c r="AT505" s="238" t="s">
        <v>439</v>
      </c>
      <c r="AU505" s="238" t="s">
        <v>90</v>
      </c>
      <c r="AY505" s="18" t="s">
        <v>156</v>
      </c>
      <c r="BE505" s="239">
        <f>IF(N505="základní",J505,0)</f>
        <v>0</v>
      </c>
      <c r="BF505" s="239">
        <f>IF(N505="snížená",J505,0)</f>
        <v>0</v>
      </c>
      <c r="BG505" s="239">
        <f>IF(N505="zákl. přenesená",J505,0)</f>
        <v>0</v>
      </c>
      <c r="BH505" s="239">
        <f>IF(N505="sníž. přenesená",J505,0)</f>
        <v>0</v>
      </c>
      <c r="BI505" s="239">
        <f>IF(N505="nulová",J505,0)</f>
        <v>0</v>
      </c>
      <c r="BJ505" s="18" t="s">
        <v>88</v>
      </c>
      <c r="BK505" s="239">
        <f>ROUND(I505*H505,2)</f>
        <v>0</v>
      </c>
      <c r="BL505" s="18" t="s">
        <v>88</v>
      </c>
      <c r="BM505" s="238" t="s">
        <v>980</v>
      </c>
    </row>
    <row r="506" s="13" customFormat="1">
      <c r="A506" s="13"/>
      <c r="B506" s="263"/>
      <c r="C506" s="264"/>
      <c r="D506" s="240" t="s">
        <v>443</v>
      </c>
      <c r="E506" s="265" t="s">
        <v>1</v>
      </c>
      <c r="F506" s="266" t="s">
        <v>976</v>
      </c>
      <c r="G506" s="264"/>
      <c r="H506" s="267">
        <v>500</v>
      </c>
      <c r="I506" s="268"/>
      <c r="J506" s="264"/>
      <c r="K506" s="264"/>
      <c r="L506" s="269"/>
      <c r="M506" s="270"/>
      <c r="N506" s="271"/>
      <c r="O506" s="271"/>
      <c r="P506" s="271"/>
      <c r="Q506" s="271"/>
      <c r="R506" s="271"/>
      <c r="S506" s="271"/>
      <c r="T506" s="27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73" t="s">
        <v>443</v>
      </c>
      <c r="AU506" s="273" t="s">
        <v>90</v>
      </c>
      <c r="AV506" s="13" t="s">
        <v>90</v>
      </c>
      <c r="AW506" s="13" t="s">
        <v>36</v>
      </c>
      <c r="AX506" s="13" t="s">
        <v>80</v>
      </c>
      <c r="AY506" s="273" t="s">
        <v>156</v>
      </c>
    </row>
    <row r="507" s="14" customFormat="1">
      <c r="A507" s="14"/>
      <c r="B507" s="274"/>
      <c r="C507" s="275"/>
      <c r="D507" s="240" t="s">
        <v>443</v>
      </c>
      <c r="E507" s="276" t="s">
        <v>1</v>
      </c>
      <c r="F507" s="277" t="s">
        <v>445</v>
      </c>
      <c r="G507" s="275"/>
      <c r="H507" s="278">
        <v>500</v>
      </c>
      <c r="I507" s="279"/>
      <c r="J507" s="275"/>
      <c r="K507" s="275"/>
      <c r="L507" s="280"/>
      <c r="M507" s="281"/>
      <c r="N507" s="282"/>
      <c r="O507" s="282"/>
      <c r="P507" s="282"/>
      <c r="Q507" s="282"/>
      <c r="R507" s="282"/>
      <c r="S507" s="282"/>
      <c r="T507" s="283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84" t="s">
        <v>443</v>
      </c>
      <c r="AU507" s="284" t="s">
        <v>90</v>
      </c>
      <c r="AV507" s="14" t="s">
        <v>172</v>
      </c>
      <c r="AW507" s="14" t="s">
        <v>36</v>
      </c>
      <c r="AX507" s="14" t="s">
        <v>88</v>
      </c>
      <c r="AY507" s="284" t="s">
        <v>156</v>
      </c>
    </row>
    <row r="508" s="2" customFormat="1" ht="16.5" customHeight="1">
      <c r="A508" s="39"/>
      <c r="B508" s="40"/>
      <c r="C508" s="253" t="s">
        <v>981</v>
      </c>
      <c r="D508" s="253" t="s">
        <v>439</v>
      </c>
      <c r="E508" s="254" t="s">
        <v>982</v>
      </c>
      <c r="F508" s="255" t="s">
        <v>983</v>
      </c>
      <c r="G508" s="256" t="s">
        <v>946</v>
      </c>
      <c r="H508" s="257">
        <v>80</v>
      </c>
      <c r="I508" s="258"/>
      <c r="J508" s="259">
        <f>ROUND(I508*H508,2)</f>
        <v>0</v>
      </c>
      <c r="K508" s="255" t="s">
        <v>1</v>
      </c>
      <c r="L508" s="260"/>
      <c r="M508" s="261" t="s">
        <v>1</v>
      </c>
      <c r="N508" s="262" t="s">
        <v>45</v>
      </c>
      <c r="O508" s="92"/>
      <c r="P508" s="236">
        <f>O508*H508</f>
        <v>0</v>
      </c>
      <c r="Q508" s="236">
        <v>0</v>
      </c>
      <c r="R508" s="236">
        <f>Q508*H508</f>
        <v>0</v>
      </c>
      <c r="S508" s="236">
        <v>0</v>
      </c>
      <c r="T508" s="237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8" t="s">
        <v>90</v>
      </c>
      <c r="AT508" s="238" t="s">
        <v>439</v>
      </c>
      <c r="AU508" s="238" t="s">
        <v>90</v>
      </c>
      <c r="AY508" s="18" t="s">
        <v>156</v>
      </c>
      <c r="BE508" s="239">
        <f>IF(N508="základní",J508,0)</f>
        <v>0</v>
      </c>
      <c r="BF508" s="239">
        <f>IF(N508="snížená",J508,0)</f>
        <v>0</v>
      </c>
      <c r="BG508" s="239">
        <f>IF(N508="zákl. přenesená",J508,0)</f>
        <v>0</v>
      </c>
      <c r="BH508" s="239">
        <f>IF(N508="sníž. přenesená",J508,0)</f>
        <v>0</v>
      </c>
      <c r="BI508" s="239">
        <f>IF(N508="nulová",J508,0)</f>
        <v>0</v>
      </c>
      <c r="BJ508" s="18" t="s">
        <v>88</v>
      </c>
      <c r="BK508" s="239">
        <f>ROUND(I508*H508,2)</f>
        <v>0</v>
      </c>
      <c r="BL508" s="18" t="s">
        <v>88</v>
      </c>
      <c r="BM508" s="238" t="s">
        <v>984</v>
      </c>
    </row>
    <row r="509" s="13" customFormat="1">
      <c r="A509" s="13"/>
      <c r="B509" s="263"/>
      <c r="C509" s="264"/>
      <c r="D509" s="240" t="s">
        <v>443</v>
      </c>
      <c r="E509" s="265" t="s">
        <v>1</v>
      </c>
      <c r="F509" s="266" t="s">
        <v>985</v>
      </c>
      <c r="G509" s="264"/>
      <c r="H509" s="267">
        <v>80</v>
      </c>
      <c r="I509" s="268"/>
      <c r="J509" s="264"/>
      <c r="K509" s="264"/>
      <c r="L509" s="269"/>
      <c r="M509" s="270"/>
      <c r="N509" s="271"/>
      <c r="O509" s="271"/>
      <c r="P509" s="271"/>
      <c r="Q509" s="271"/>
      <c r="R509" s="271"/>
      <c r="S509" s="271"/>
      <c r="T509" s="27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73" t="s">
        <v>443</v>
      </c>
      <c r="AU509" s="273" t="s">
        <v>90</v>
      </c>
      <c r="AV509" s="13" t="s">
        <v>90</v>
      </c>
      <c r="AW509" s="13" t="s">
        <v>36</v>
      </c>
      <c r="AX509" s="13" t="s">
        <v>80</v>
      </c>
      <c r="AY509" s="273" t="s">
        <v>156</v>
      </c>
    </row>
    <row r="510" s="14" customFormat="1">
      <c r="A510" s="14"/>
      <c r="B510" s="274"/>
      <c r="C510" s="275"/>
      <c r="D510" s="240" t="s">
        <v>443</v>
      </c>
      <c r="E510" s="276" t="s">
        <v>1</v>
      </c>
      <c r="F510" s="277" t="s">
        <v>445</v>
      </c>
      <c r="G510" s="275"/>
      <c r="H510" s="278">
        <v>80</v>
      </c>
      <c r="I510" s="279"/>
      <c r="J510" s="275"/>
      <c r="K510" s="275"/>
      <c r="L510" s="280"/>
      <c r="M510" s="281"/>
      <c r="N510" s="282"/>
      <c r="O510" s="282"/>
      <c r="P510" s="282"/>
      <c r="Q510" s="282"/>
      <c r="R510" s="282"/>
      <c r="S510" s="282"/>
      <c r="T510" s="28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84" t="s">
        <v>443</v>
      </c>
      <c r="AU510" s="284" t="s">
        <v>90</v>
      </c>
      <c r="AV510" s="14" t="s">
        <v>172</v>
      </c>
      <c r="AW510" s="14" t="s">
        <v>36</v>
      </c>
      <c r="AX510" s="14" t="s">
        <v>88</v>
      </c>
      <c r="AY510" s="284" t="s">
        <v>156</v>
      </c>
    </row>
    <row r="511" s="2" customFormat="1" ht="24.15" customHeight="1">
      <c r="A511" s="39"/>
      <c r="B511" s="40"/>
      <c r="C511" s="253" t="s">
        <v>986</v>
      </c>
      <c r="D511" s="253" t="s">
        <v>439</v>
      </c>
      <c r="E511" s="254" t="s">
        <v>987</v>
      </c>
      <c r="F511" s="255" t="s">
        <v>988</v>
      </c>
      <c r="G511" s="256" t="s">
        <v>946</v>
      </c>
      <c r="H511" s="257">
        <v>50</v>
      </c>
      <c r="I511" s="258"/>
      <c r="J511" s="259">
        <f>ROUND(I511*H511,2)</f>
        <v>0</v>
      </c>
      <c r="K511" s="255" t="s">
        <v>1</v>
      </c>
      <c r="L511" s="260"/>
      <c r="M511" s="261" t="s">
        <v>1</v>
      </c>
      <c r="N511" s="262" t="s">
        <v>45</v>
      </c>
      <c r="O511" s="92"/>
      <c r="P511" s="236">
        <f>O511*H511</f>
        <v>0</v>
      </c>
      <c r="Q511" s="236">
        <v>0</v>
      </c>
      <c r="R511" s="236">
        <f>Q511*H511</f>
        <v>0</v>
      </c>
      <c r="S511" s="236">
        <v>0</v>
      </c>
      <c r="T511" s="237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8" t="s">
        <v>90</v>
      </c>
      <c r="AT511" s="238" t="s">
        <v>439</v>
      </c>
      <c r="AU511" s="238" t="s">
        <v>90</v>
      </c>
      <c r="AY511" s="18" t="s">
        <v>156</v>
      </c>
      <c r="BE511" s="239">
        <f>IF(N511="základní",J511,0)</f>
        <v>0</v>
      </c>
      <c r="BF511" s="239">
        <f>IF(N511="snížená",J511,0)</f>
        <v>0</v>
      </c>
      <c r="BG511" s="239">
        <f>IF(N511="zákl. přenesená",J511,0)</f>
        <v>0</v>
      </c>
      <c r="BH511" s="239">
        <f>IF(N511="sníž. přenesená",J511,0)</f>
        <v>0</v>
      </c>
      <c r="BI511" s="239">
        <f>IF(N511="nulová",J511,0)</f>
        <v>0</v>
      </c>
      <c r="BJ511" s="18" t="s">
        <v>88</v>
      </c>
      <c r="BK511" s="239">
        <f>ROUND(I511*H511,2)</f>
        <v>0</v>
      </c>
      <c r="BL511" s="18" t="s">
        <v>88</v>
      </c>
      <c r="BM511" s="238" t="s">
        <v>989</v>
      </c>
    </row>
    <row r="512" s="13" customFormat="1">
      <c r="A512" s="13"/>
      <c r="B512" s="263"/>
      <c r="C512" s="264"/>
      <c r="D512" s="240" t="s">
        <v>443</v>
      </c>
      <c r="E512" s="265" t="s">
        <v>1</v>
      </c>
      <c r="F512" s="266" t="s">
        <v>948</v>
      </c>
      <c r="G512" s="264"/>
      <c r="H512" s="267">
        <v>50</v>
      </c>
      <c r="I512" s="268"/>
      <c r="J512" s="264"/>
      <c r="K512" s="264"/>
      <c r="L512" s="269"/>
      <c r="M512" s="270"/>
      <c r="N512" s="271"/>
      <c r="O512" s="271"/>
      <c r="P512" s="271"/>
      <c r="Q512" s="271"/>
      <c r="R512" s="271"/>
      <c r="S512" s="271"/>
      <c r="T512" s="27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73" t="s">
        <v>443</v>
      </c>
      <c r="AU512" s="273" t="s">
        <v>90</v>
      </c>
      <c r="AV512" s="13" t="s">
        <v>90</v>
      </c>
      <c r="AW512" s="13" t="s">
        <v>36</v>
      </c>
      <c r="AX512" s="13" t="s">
        <v>80</v>
      </c>
      <c r="AY512" s="273" t="s">
        <v>156</v>
      </c>
    </row>
    <row r="513" s="14" customFormat="1">
      <c r="A513" s="14"/>
      <c r="B513" s="274"/>
      <c r="C513" s="275"/>
      <c r="D513" s="240" t="s">
        <v>443</v>
      </c>
      <c r="E513" s="276" t="s">
        <v>1</v>
      </c>
      <c r="F513" s="277" t="s">
        <v>445</v>
      </c>
      <c r="G513" s="275"/>
      <c r="H513" s="278">
        <v>50</v>
      </c>
      <c r="I513" s="279"/>
      <c r="J513" s="275"/>
      <c r="K513" s="275"/>
      <c r="L513" s="280"/>
      <c r="M513" s="281"/>
      <c r="N513" s="282"/>
      <c r="O513" s="282"/>
      <c r="P513" s="282"/>
      <c r="Q513" s="282"/>
      <c r="R513" s="282"/>
      <c r="S513" s="282"/>
      <c r="T513" s="283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84" t="s">
        <v>443</v>
      </c>
      <c r="AU513" s="284" t="s">
        <v>90</v>
      </c>
      <c r="AV513" s="14" t="s">
        <v>172</v>
      </c>
      <c r="AW513" s="14" t="s">
        <v>36</v>
      </c>
      <c r="AX513" s="14" t="s">
        <v>88</v>
      </c>
      <c r="AY513" s="284" t="s">
        <v>156</v>
      </c>
    </row>
    <row r="514" s="2" customFormat="1" ht="16.5" customHeight="1">
      <c r="A514" s="39"/>
      <c r="B514" s="40"/>
      <c r="C514" s="253" t="s">
        <v>990</v>
      </c>
      <c r="D514" s="253" t="s">
        <v>439</v>
      </c>
      <c r="E514" s="254" t="s">
        <v>991</v>
      </c>
      <c r="F514" s="255" t="s">
        <v>992</v>
      </c>
      <c r="G514" s="256" t="s">
        <v>946</v>
      </c>
      <c r="H514" s="257">
        <v>200</v>
      </c>
      <c r="I514" s="258"/>
      <c r="J514" s="259">
        <f>ROUND(I514*H514,2)</f>
        <v>0</v>
      </c>
      <c r="K514" s="255" t="s">
        <v>1</v>
      </c>
      <c r="L514" s="260"/>
      <c r="M514" s="261" t="s">
        <v>1</v>
      </c>
      <c r="N514" s="262" t="s">
        <v>45</v>
      </c>
      <c r="O514" s="92"/>
      <c r="P514" s="236">
        <f>O514*H514</f>
        <v>0</v>
      </c>
      <c r="Q514" s="236">
        <v>0</v>
      </c>
      <c r="R514" s="236">
        <f>Q514*H514</f>
        <v>0</v>
      </c>
      <c r="S514" s="236">
        <v>0</v>
      </c>
      <c r="T514" s="237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8" t="s">
        <v>90</v>
      </c>
      <c r="AT514" s="238" t="s">
        <v>439</v>
      </c>
      <c r="AU514" s="238" t="s">
        <v>90</v>
      </c>
      <c r="AY514" s="18" t="s">
        <v>156</v>
      </c>
      <c r="BE514" s="239">
        <f>IF(N514="základní",J514,0)</f>
        <v>0</v>
      </c>
      <c r="BF514" s="239">
        <f>IF(N514="snížená",J514,0)</f>
        <v>0</v>
      </c>
      <c r="BG514" s="239">
        <f>IF(N514="zákl. přenesená",J514,0)</f>
        <v>0</v>
      </c>
      <c r="BH514" s="239">
        <f>IF(N514="sníž. přenesená",J514,0)</f>
        <v>0</v>
      </c>
      <c r="BI514" s="239">
        <f>IF(N514="nulová",J514,0)</f>
        <v>0</v>
      </c>
      <c r="BJ514" s="18" t="s">
        <v>88</v>
      </c>
      <c r="BK514" s="239">
        <f>ROUND(I514*H514,2)</f>
        <v>0</v>
      </c>
      <c r="BL514" s="18" t="s">
        <v>88</v>
      </c>
      <c r="BM514" s="238" t="s">
        <v>993</v>
      </c>
    </row>
    <row r="515" s="13" customFormat="1">
      <c r="A515" s="13"/>
      <c r="B515" s="263"/>
      <c r="C515" s="264"/>
      <c r="D515" s="240" t="s">
        <v>443</v>
      </c>
      <c r="E515" s="265" t="s">
        <v>1</v>
      </c>
      <c r="F515" s="266" t="s">
        <v>958</v>
      </c>
      <c r="G515" s="264"/>
      <c r="H515" s="267">
        <v>200</v>
      </c>
      <c r="I515" s="268"/>
      <c r="J515" s="264"/>
      <c r="K515" s="264"/>
      <c r="L515" s="269"/>
      <c r="M515" s="270"/>
      <c r="N515" s="271"/>
      <c r="O515" s="271"/>
      <c r="P515" s="271"/>
      <c r="Q515" s="271"/>
      <c r="R515" s="271"/>
      <c r="S515" s="271"/>
      <c r="T515" s="27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73" t="s">
        <v>443</v>
      </c>
      <c r="AU515" s="273" t="s">
        <v>90</v>
      </c>
      <c r="AV515" s="13" t="s">
        <v>90</v>
      </c>
      <c r="AW515" s="13" t="s">
        <v>36</v>
      </c>
      <c r="AX515" s="13" t="s">
        <v>80</v>
      </c>
      <c r="AY515" s="273" t="s">
        <v>156</v>
      </c>
    </row>
    <row r="516" s="14" customFormat="1">
      <c r="A516" s="14"/>
      <c r="B516" s="274"/>
      <c r="C516" s="275"/>
      <c r="D516" s="240" t="s">
        <v>443</v>
      </c>
      <c r="E516" s="276" t="s">
        <v>1</v>
      </c>
      <c r="F516" s="277" t="s">
        <v>445</v>
      </c>
      <c r="G516" s="275"/>
      <c r="H516" s="278">
        <v>200</v>
      </c>
      <c r="I516" s="279"/>
      <c r="J516" s="275"/>
      <c r="K516" s="275"/>
      <c r="L516" s="280"/>
      <c r="M516" s="281"/>
      <c r="N516" s="282"/>
      <c r="O516" s="282"/>
      <c r="P516" s="282"/>
      <c r="Q516" s="282"/>
      <c r="R516" s="282"/>
      <c r="S516" s="282"/>
      <c r="T516" s="283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84" t="s">
        <v>443</v>
      </c>
      <c r="AU516" s="284" t="s">
        <v>90</v>
      </c>
      <c r="AV516" s="14" t="s">
        <v>172</v>
      </c>
      <c r="AW516" s="14" t="s">
        <v>36</v>
      </c>
      <c r="AX516" s="14" t="s">
        <v>88</v>
      </c>
      <c r="AY516" s="284" t="s">
        <v>156</v>
      </c>
    </row>
    <row r="517" s="2" customFormat="1" ht="16.5" customHeight="1">
      <c r="A517" s="39"/>
      <c r="B517" s="40"/>
      <c r="C517" s="253" t="s">
        <v>994</v>
      </c>
      <c r="D517" s="253" t="s">
        <v>439</v>
      </c>
      <c r="E517" s="254" t="s">
        <v>995</v>
      </c>
      <c r="F517" s="255" t="s">
        <v>996</v>
      </c>
      <c r="G517" s="256" t="s">
        <v>946</v>
      </c>
      <c r="H517" s="257">
        <v>30</v>
      </c>
      <c r="I517" s="258"/>
      <c r="J517" s="259">
        <f>ROUND(I517*H517,2)</f>
        <v>0</v>
      </c>
      <c r="K517" s="255" t="s">
        <v>1</v>
      </c>
      <c r="L517" s="260"/>
      <c r="M517" s="261" t="s">
        <v>1</v>
      </c>
      <c r="N517" s="262" t="s">
        <v>45</v>
      </c>
      <c r="O517" s="92"/>
      <c r="P517" s="236">
        <f>O517*H517</f>
        <v>0</v>
      </c>
      <c r="Q517" s="236">
        <v>0</v>
      </c>
      <c r="R517" s="236">
        <f>Q517*H517</f>
        <v>0</v>
      </c>
      <c r="S517" s="236">
        <v>0</v>
      </c>
      <c r="T517" s="237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8" t="s">
        <v>90</v>
      </c>
      <c r="AT517" s="238" t="s">
        <v>439</v>
      </c>
      <c r="AU517" s="238" t="s">
        <v>90</v>
      </c>
      <c r="AY517" s="18" t="s">
        <v>156</v>
      </c>
      <c r="BE517" s="239">
        <f>IF(N517="základní",J517,0)</f>
        <v>0</v>
      </c>
      <c r="BF517" s="239">
        <f>IF(N517="snížená",J517,0)</f>
        <v>0</v>
      </c>
      <c r="BG517" s="239">
        <f>IF(N517="zákl. přenesená",J517,0)</f>
        <v>0</v>
      </c>
      <c r="BH517" s="239">
        <f>IF(N517="sníž. přenesená",J517,0)</f>
        <v>0</v>
      </c>
      <c r="BI517" s="239">
        <f>IF(N517="nulová",J517,0)</f>
        <v>0</v>
      </c>
      <c r="BJ517" s="18" t="s">
        <v>88</v>
      </c>
      <c r="BK517" s="239">
        <f>ROUND(I517*H517,2)</f>
        <v>0</v>
      </c>
      <c r="BL517" s="18" t="s">
        <v>88</v>
      </c>
      <c r="BM517" s="238" t="s">
        <v>997</v>
      </c>
    </row>
    <row r="518" s="13" customFormat="1">
      <c r="A518" s="13"/>
      <c r="B518" s="263"/>
      <c r="C518" s="264"/>
      <c r="D518" s="240" t="s">
        <v>443</v>
      </c>
      <c r="E518" s="265" t="s">
        <v>1</v>
      </c>
      <c r="F518" s="266" t="s">
        <v>998</v>
      </c>
      <c r="G518" s="264"/>
      <c r="H518" s="267">
        <v>30</v>
      </c>
      <c r="I518" s="268"/>
      <c r="J518" s="264"/>
      <c r="K518" s="264"/>
      <c r="L518" s="269"/>
      <c r="M518" s="270"/>
      <c r="N518" s="271"/>
      <c r="O518" s="271"/>
      <c r="P518" s="271"/>
      <c r="Q518" s="271"/>
      <c r="R518" s="271"/>
      <c r="S518" s="271"/>
      <c r="T518" s="27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73" t="s">
        <v>443</v>
      </c>
      <c r="AU518" s="273" t="s">
        <v>90</v>
      </c>
      <c r="AV518" s="13" t="s">
        <v>90</v>
      </c>
      <c r="AW518" s="13" t="s">
        <v>36</v>
      </c>
      <c r="AX518" s="13" t="s">
        <v>80</v>
      </c>
      <c r="AY518" s="273" t="s">
        <v>156</v>
      </c>
    </row>
    <row r="519" s="14" customFormat="1">
      <c r="A519" s="14"/>
      <c r="B519" s="274"/>
      <c r="C519" s="275"/>
      <c r="D519" s="240" t="s">
        <v>443</v>
      </c>
      <c r="E519" s="276" t="s">
        <v>1</v>
      </c>
      <c r="F519" s="277" t="s">
        <v>445</v>
      </c>
      <c r="G519" s="275"/>
      <c r="H519" s="278">
        <v>30</v>
      </c>
      <c r="I519" s="279"/>
      <c r="J519" s="275"/>
      <c r="K519" s="275"/>
      <c r="L519" s="280"/>
      <c r="M519" s="281"/>
      <c r="N519" s="282"/>
      <c r="O519" s="282"/>
      <c r="P519" s="282"/>
      <c r="Q519" s="282"/>
      <c r="R519" s="282"/>
      <c r="S519" s="282"/>
      <c r="T519" s="28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84" t="s">
        <v>443</v>
      </c>
      <c r="AU519" s="284" t="s">
        <v>90</v>
      </c>
      <c r="AV519" s="14" t="s">
        <v>172</v>
      </c>
      <c r="AW519" s="14" t="s">
        <v>36</v>
      </c>
      <c r="AX519" s="14" t="s">
        <v>88</v>
      </c>
      <c r="AY519" s="284" t="s">
        <v>156</v>
      </c>
    </row>
    <row r="520" s="2" customFormat="1" ht="24.15" customHeight="1">
      <c r="A520" s="39"/>
      <c r="B520" s="40"/>
      <c r="C520" s="227" t="s">
        <v>999</v>
      </c>
      <c r="D520" s="227" t="s">
        <v>160</v>
      </c>
      <c r="E520" s="228" t="s">
        <v>1000</v>
      </c>
      <c r="F520" s="229" t="s">
        <v>1001</v>
      </c>
      <c r="G520" s="230" t="s">
        <v>946</v>
      </c>
      <c r="H520" s="231">
        <v>200</v>
      </c>
      <c r="I520" s="232"/>
      <c r="J520" s="233">
        <f>ROUND(I520*H520,2)</f>
        <v>0</v>
      </c>
      <c r="K520" s="229" t="s">
        <v>1</v>
      </c>
      <c r="L520" s="45"/>
      <c r="M520" s="234" t="s">
        <v>1</v>
      </c>
      <c r="N520" s="235" t="s">
        <v>45</v>
      </c>
      <c r="O520" s="92"/>
      <c r="P520" s="236">
        <f>O520*H520</f>
        <v>0</v>
      </c>
      <c r="Q520" s="236">
        <v>0</v>
      </c>
      <c r="R520" s="236">
        <f>Q520*H520</f>
        <v>0</v>
      </c>
      <c r="S520" s="236">
        <v>0</v>
      </c>
      <c r="T520" s="237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8" t="s">
        <v>88</v>
      </c>
      <c r="AT520" s="238" t="s">
        <v>160</v>
      </c>
      <c r="AU520" s="238" t="s">
        <v>90</v>
      </c>
      <c r="AY520" s="18" t="s">
        <v>156</v>
      </c>
      <c r="BE520" s="239">
        <f>IF(N520="základní",J520,0)</f>
        <v>0</v>
      </c>
      <c r="BF520" s="239">
        <f>IF(N520="snížená",J520,0)</f>
        <v>0</v>
      </c>
      <c r="BG520" s="239">
        <f>IF(N520="zákl. přenesená",J520,0)</f>
        <v>0</v>
      </c>
      <c r="BH520" s="239">
        <f>IF(N520="sníž. přenesená",J520,0)</f>
        <v>0</v>
      </c>
      <c r="BI520" s="239">
        <f>IF(N520="nulová",J520,0)</f>
        <v>0</v>
      </c>
      <c r="BJ520" s="18" t="s">
        <v>88</v>
      </c>
      <c r="BK520" s="239">
        <f>ROUND(I520*H520,2)</f>
        <v>0</v>
      </c>
      <c r="BL520" s="18" t="s">
        <v>88</v>
      </c>
      <c r="BM520" s="238" t="s">
        <v>1002</v>
      </c>
    </row>
    <row r="521" s="13" customFormat="1">
      <c r="A521" s="13"/>
      <c r="B521" s="263"/>
      <c r="C521" s="264"/>
      <c r="D521" s="240" t="s">
        <v>443</v>
      </c>
      <c r="E521" s="265" t="s">
        <v>1</v>
      </c>
      <c r="F521" s="266" t="s">
        <v>958</v>
      </c>
      <c r="G521" s="264"/>
      <c r="H521" s="267">
        <v>200</v>
      </c>
      <c r="I521" s="268"/>
      <c r="J521" s="264"/>
      <c r="K521" s="264"/>
      <c r="L521" s="269"/>
      <c r="M521" s="270"/>
      <c r="N521" s="271"/>
      <c r="O521" s="271"/>
      <c r="P521" s="271"/>
      <c r="Q521" s="271"/>
      <c r="R521" s="271"/>
      <c r="S521" s="271"/>
      <c r="T521" s="27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73" t="s">
        <v>443</v>
      </c>
      <c r="AU521" s="273" t="s">
        <v>90</v>
      </c>
      <c r="AV521" s="13" t="s">
        <v>90</v>
      </c>
      <c r="AW521" s="13" t="s">
        <v>36</v>
      </c>
      <c r="AX521" s="13" t="s">
        <v>80</v>
      </c>
      <c r="AY521" s="273" t="s">
        <v>156</v>
      </c>
    </row>
    <row r="522" s="14" customFormat="1">
      <c r="A522" s="14"/>
      <c r="B522" s="274"/>
      <c r="C522" s="275"/>
      <c r="D522" s="240" t="s">
        <v>443</v>
      </c>
      <c r="E522" s="276" t="s">
        <v>1</v>
      </c>
      <c r="F522" s="277" t="s">
        <v>445</v>
      </c>
      <c r="G522" s="275"/>
      <c r="H522" s="278">
        <v>200</v>
      </c>
      <c r="I522" s="279"/>
      <c r="J522" s="275"/>
      <c r="K522" s="275"/>
      <c r="L522" s="280"/>
      <c r="M522" s="281"/>
      <c r="N522" s="282"/>
      <c r="O522" s="282"/>
      <c r="P522" s="282"/>
      <c r="Q522" s="282"/>
      <c r="R522" s="282"/>
      <c r="S522" s="282"/>
      <c r="T522" s="28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84" t="s">
        <v>443</v>
      </c>
      <c r="AU522" s="284" t="s">
        <v>90</v>
      </c>
      <c r="AV522" s="14" t="s">
        <v>172</v>
      </c>
      <c r="AW522" s="14" t="s">
        <v>36</v>
      </c>
      <c r="AX522" s="14" t="s">
        <v>88</v>
      </c>
      <c r="AY522" s="284" t="s">
        <v>156</v>
      </c>
    </row>
    <row r="523" s="2" customFormat="1" ht="33" customHeight="1">
      <c r="A523" s="39"/>
      <c r="B523" s="40"/>
      <c r="C523" s="227" t="s">
        <v>1003</v>
      </c>
      <c r="D523" s="227" t="s">
        <v>160</v>
      </c>
      <c r="E523" s="228" t="s">
        <v>1004</v>
      </c>
      <c r="F523" s="229" t="s">
        <v>1005</v>
      </c>
      <c r="G523" s="230" t="s">
        <v>163</v>
      </c>
      <c r="H523" s="231">
        <v>1</v>
      </c>
      <c r="I523" s="232"/>
      <c r="J523" s="233">
        <f>ROUND(I523*H523,2)</f>
        <v>0</v>
      </c>
      <c r="K523" s="229" t="s">
        <v>1</v>
      </c>
      <c r="L523" s="45"/>
      <c r="M523" s="234" t="s">
        <v>1</v>
      </c>
      <c r="N523" s="235" t="s">
        <v>45</v>
      </c>
      <c r="O523" s="92"/>
      <c r="P523" s="236">
        <f>O523*H523</f>
        <v>0</v>
      </c>
      <c r="Q523" s="236">
        <v>0</v>
      </c>
      <c r="R523" s="236">
        <f>Q523*H523</f>
        <v>0</v>
      </c>
      <c r="S523" s="236">
        <v>0</v>
      </c>
      <c r="T523" s="237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8" t="s">
        <v>88</v>
      </c>
      <c r="AT523" s="238" t="s">
        <v>160</v>
      </c>
      <c r="AU523" s="238" t="s">
        <v>90</v>
      </c>
      <c r="AY523" s="18" t="s">
        <v>156</v>
      </c>
      <c r="BE523" s="239">
        <f>IF(N523="základní",J523,0)</f>
        <v>0</v>
      </c>
      <c r="BF523" s="239">
        <f>IF(N523="snížená",J523,0)</f>
        <v>0</v>
      </c>
      <c r="BG523" s="239">
        <f>IF(N523="zákl. přenesená",J523,0)</f>
        <v>0</v>
      </c>
      <c r="BH523" s="239">
        <f>IF(N523="sníž. přenesená",J523,0)</f>
        <v>0</v>
      </c>
      <c r="BI523" s="239">
        <f>IF(N523="nulová",J523,0)</f>
        <v>0</v>
      </c>
      <c r="BJ523" s="18" t="s">
        <v>88</v>
      </c>
      <c r="BK523" s="239">
        <f>ROUND(I523*H523,2)</f>
        <v>0</v>
      </c>
      <c r="BL523" s="18" t="s">
        <v>88</v>
      </c>
      <c r="BM523" s="238" t="s">
        <v>1006</v>
      </c>
    </row>
    <row r="524" s="13" customFormat="1">
      <c r="A524" s="13"/>
      <c r="B524" s="263"/>
      <c r="C524" s="264"/>
      <c r="D524" s="240" t="s">
        <v>443</v>
      </c>
      <c r="E524" s="265" t="s">
        <v>1</v>
      </c>
      <c r="F524" s="266" t="s">
        <v>88</v>
      </c>
      <c r="G524" s="264"/>
      <c r="H524" s="267">
        <v>1</v>
      </c>
      <c r="I524" s="268"/>
      <c r="J524" s="264"/>
      <c r="K524" s="264"/>
      <c r="L524" s="269"/>
      <c r="M524" s="270"/>
      <c r="N524" s="271"/>
      <c r="O524" s="271"/>
      <c r="P524" s="271"/>
      <c r="Q524" s="271"/>
      <c r="R524" s="271"/>
      <c r="S524" s="271"/>
      <c r="T524" s="27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73" t="s">
        <v>443</v>
      </c>
      <c r="AU524" s="273" t="s">
        <v>90</v>
      </c>
      <c r="AV524" s="13" t="s">
        <v>90</v>
      </c>
      <c r="AW524" s="13" t="s">
        <v>36</v>
      </c>
      <c r="AX524" s="13" t="s">
        <v>80</v>
      </c>
      <c r="AY524" s="273" t="s">
        <v>156</v>
      </c>
    </row>
    <row r="525" s="14" customFormat="1">
      <c r="A525" s="14"/>
      <c r="B525" s="274"/>
      <c r="C525" s="275"/>
      <c r="D525" s="240" t="s">
        <v>443</v>
      </c>
      <c r="E525" s="276" t="s">
        <v>1</v>
      </c>
      <c r="F525" s="277" t="s">
        <v>445</v>
      </c>
      <c r="G525" s="275"/>
      <c r="H525" s="278">
        <v>1</v>
      </c>
      <c r="I525" s="279"/>
      <c r="J525" s="275"/>
      <c r="K525" s="275"/>
      <c r="L525" s="280"/>
      <c r="M525" s="281"/>
      <c r="N525" s="282"/>
      <c r="O525" s="282"/>
      <c r="P525" s="282"/>
      <c r="Q525" s="282"/>
      <c r="R525" s="282"/>
      <c r="S525" s="282"/>
      <c r="T525" s="28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84" t="s">
        <v>443</v>
      </c>
      <c r="AU525" s="284" t="s">
        <v>90</v>
      </c>
      <c r="AV525" s="14" t="s">
        <v>172</v>
      </c>
      <c r="AW525" s="14" t="s">
        <v>36</v>
      </c>
      <c r="AX525" s="14" t="s">
        <v>88</v>
      </c>
      <c r="AY525" s="284" t="s">
        <v>156</v>
      </c>
    </row>
    <row r="526" s="2" customFormat="1" ht="44.25" customHeight="1">
      <c r="A526" s="39"/>
      <c r="B526" s="40"/>
      <c r="C526" s="227" t="s">
        <v>1007</v>
      </c>
      <c r="D526" s="227" t="s">
        <v>160</v>
      </c>
      <c r="E526" s="228" t="s">
        <v>1008</v>
      </c>
      <c r="F526" s="229" t="s">
        <v>1009</v>
      </c>
      <c r="G526" s="230" t="s">
        <v>946</v>
      </c>
      <c r="H526" s="231">
        <v>80</v>
      </c>
      <c r="I526" s="232"/>
      <c r="J526" s="233">
        <f>ROUND(I526*H526,2)</f>
        <v>0</v>
      </c>
      <c r="K526" s="229" t="s">
        <v>1</v>
      </c>
      <c r="L526" s="45"/>
      <c r="M526" s="234" t="s">
        <v>1</v>
      </c>
      <c r="N526" s="235" t="s">
        <v>45</v>
      </c>
      <c r="O526" s="92"/>
      <c r="P526" s="236">
        <f>O526*H526</f>
        <v>0</v>
      </c>
      <c r="Q526" s="236">
        <v>0</v>
      </c>
      <c r="R526" s="236">
        <f>Q526*H526</f>
        <v>0</v>
      </c>
      <c r="S526" s="236">
        <v>0</v>
      </c>
      <c r="T526" s="237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8" t="s">
        <v>88</v>
      </c>
      <c r="AT526" s="238" t="s">
        <v>160</v>
      </c>
      <c r="AU526" s="238" t="s">
        <v>90</v>
      </c>
      <c r="AY526" s="18" t="s">
        <v>156</v>
      </c>
      <c r="BE526" s="239">
        <f>IF(N526="základní",J526,0)</f>
        <v>0</v>
      </c>
      <c r="BF526" s="239">
        <f>IF(N526="snížená",J526,0)</f>
        <v>0</v>
      </c>
      <c r="BG526" s="239">
        <f>IF(N526="zákl. přenesená",J526,0)</f>
        <v>0</v>
      </c>
      <c r="BH526" s="239">
        <f>IF(N526="sníž. přenesená",J526,0)</f>
        <v>0</v>
      </c>
      <c r="BI526" s="239">
        <f>IF(N526="nulová",J526,0)</f>
        <v>0</v>
      </c>
      <c r="BJ526" s="18" t="s">
        <v>88</v>
      </c>
      <c r="BK526" s="239">
        <f>ROUND(I526*H526,2)</f>
        <v>0</v>
      </c>
      <c r="BL526" s="18" t="s">
        <v>88</v>
      </c>
      <c r="BM526" s="238" t="s">
        <v>1010</v>
      </c>
    </row>
    <row r="527" s="13" customFormat="1">
      <c r="A527" s="13"/>
      <c r="B527" s="263"/>
      <c r="C527" s="264"/>
      <c r="D527" s="240" t="s">
        <v>443</v>
      </c>
      <c r="E527" s="265" t="s">
        <v>1</v>
      </c>
      <c r="F527" s="266" t="s">
        <v>985</v>
      </c>
      <c r="G527" s="264"/>
      <c r="H527" s="267">
        <v>80</v>
      </c>
      <c r="I527" s="268"/>
      <c r="J527" s="264"/>
      <c r="K527" s="264"/>
      <c r="L527" s="269"/>
      <c r="M527" s="270"/>
      <c r="N527" s="271"/>
      <c r="O527" s="271"/>
      <c r="P527" s="271"/>
      <c r="Q527" s="271"/>
      <c r="R527" s="271"/>
      <c r="S527" s="271"/>
      <c r="T527" s="27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73" t="s">
        <v>443</v>
      </c>
      <c r="AU527" s="273" t="s">
        <v>90</v>
      </c>
      <c r="AV527" s="13" t="s">
        <v>90</v>
      </c>
      <c r="AW527" s="13" t="s">
        <v>36</v>
      </c>
      <c r="AX527" s="13" t="s">
        <v>80</v>
      </c>
      <c r="AY527" s="273" t="s">
        <v>156</v>
      </c>
    </row>
    <row r="528" s="14" customFormat="1">
      <c r="A528" s="14"/>
      <c r="B528" s="274"/>
      <c r="C528" s="275"/>
      <c r="D528" s="240" t="s">
        <v>443</v>
      </c>
      <c r="E528" s="276" t="s">
        <v>1</v>
      </c>
      <c r="F528" s="277" t="s">
        <v>445</v>
      </c>
      <c r="G528" s="275"/>
      <c r="H528" s="278">
        <v>80</v>
      </c>
      <c r="I528" s="279"/>
      <c r="J528" s="275"/>
      <c r="K528" s="275"/>
      <c r="L528" s="280"/>
      <c r="M528" s="281"/>
      <c r="N528" s="282"/>
      <c r="O528" s="282"/>
      <c r="P528" s="282"/>
      <c r="Q528" s="282"/>
      <c r="R528" s="282"/>
      <c r="S528" s="282"/>
      <c r="T528" s="28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84" t="s">
        <v>443</v>
      </c>
      <c r="AU528" s="284" t="s">
        <v>90</v>
      </c>
      <c r="AV528" s="14" t="s">
        <v>172</v>
      </c>
      <c r="AW528" s="14" t="s">
        <v>36</v>
      </c>
      <c r="AX528" s="14" t="s">
        <v>88</v>
      </c>
      <c r="AY528" s="284" t="s">
        <v>156</v>
      </c>
    </row>
    <row r="529" s="2" customFormat="1" ht="37.8" customHeight="1">
      <c r="A529" s="39"/>
      <c r="B529" s="40"/>
      <c r="C529" s="253" t="s">
        <v>1011</v>
      </c>
      <c r="D529" s="253" t="s">
        <v>439</v>
      </c>
      <c r="E529" s="254" t="s">
        <v>1012</v>
      </c>
      <c r="F529" s="255" t="s">
        <v>1013</v>
      </c>
      <c r="G529" s="256" t="s">
        <v>163</v>
      </c>
      <c r="H529" s="257">
        <v>1</v>
      </c>
      <c r="I529" s="258"/>
      <c r="J529" s="259">
        <f>ROUND(I529*H529,2)</f>
        <v>0</v>
      </c>
      <c r="K529" s="255" t="s">
        <v>1</v>
      </c>
      <c r="L529" s="260"/>
      <c r="M529" s="261" t="s">
        <v>1</v>
      </c>
      <c r="N529" s="262" t="s">
        <v>45</v>
      </c>
      <c r="O529" s="92"/>
      <c r="P529" s="236">
        <f>O529*H529</f>
        <v>0</v>
      </c>
      <c r="Q529" s="236">
        <v>0</v>
      </c>
      <c r="R529" s="236">
        <f>Q529*H529</f>
        <v>0</v>
      </c>
      <c r="S529" s="236">
        <v>0</v>
      </c>
      <c r="T529" s="237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38" t="s">
        <v>90</v>
      </c>
      <c r="AT529" s="238" t="s">
        <v>439</v>
      </c>
      <c r="AU529" s="238" t="s">
        <v>90</v>
      </c>
      <c r="AY529" s="18" t="s">
        <v>156</v>
      </c>
      <c r="BE529" s="239">
        <f>IF(N529="základní",J529,0)</f>
        <v>0</v>
      </c>
      <c r="BF529" s="239">
        <f>IF(N529="snížená",J529,0)</f>
        <v>0</v>
      </c>
      <c r="BG529" s="239">
        <f>IF(N529="zákl. přenesená",J529,0)</f>
        <v>0</v>
      </c>
      <c r="BH529" s="239">
        <f>IF(N529="sníž. přenesená",J529,0)</f>
        <v>0</v>
      </c>
      <c r="BI529" s="239">
        <f>IF(N529="nulová",J529,0)</f>
        <v>0</v>
      </c>
      <c r="BJ529" s="18" t="s">
        <v>88</v>
      </c>
      <c r="BK529" s="239">
        <f>ROUND(I529*H529,2)</f>
        <v>0</v>
      </c>
      <c r="BL529" s="18" t="s">
        <v>88</v>
      </c>
      <c r="BM529" s="238" t="s">
        <v>1014</v>
      </c>
    </row>
    <row r="530" s="13" customFormat="1">
      <c r="A530" s="13"/>
      <c r="B530" s="263"/>
      <c r="C530" s="264"/>
      <c r="D530" s="240" t="s">
        <v>443</v>
      </c>
      <c r="E530" s="265" t="s">
        <v>1</v>
      </c>
      <c r="F530" s="266" t="s">
        <v>88</v>
      </c>
      <c r="G530" s="264"/>
      <c r="H530" s="267">
        <v>1</v>
      </c>
      <c r="I530" s="268"/>
      <c r="J530" s="264"/>
      <c r="K530" s="264"/>
      <c r="L530" s="269"/>
      <c r="M530" s="270"/>
      <c r="N530" s="271"/>
      <c r="O530" s="271"/>
      <c r="P530" s="271"/>
      <c r="Q530" s="271"/>
      <c r="R530" s="271"/>
      <c r="S530" s="271"/>
      <c r="T530" s="27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73" t="s">
        <v>443</v>
      </c>
      <c r="AU530" s="273" t="s">
        <v>90</v>
      </c>
      <c r="AV530" s="13" t="s">
        <v>90</v>
      </c>
      <c r="AW530" s="13" t="s">
        <v>36</v>
      </c>
      <c r="AX530" s="13" t="s">
        <v>80</v>
      </c>
      <c r="AY530" s="273" t="s">
        <v>156</v>
      </c>
    </row>
    <row r="531" s="14" customFormat="1">
      <c r="A531" s="14"/>
      <c r="B531" s="274"/>
      <c r="C531" s="275"/>
      <c r="D531" s="240" t="s">
        <v>443</v>
      </c>
      <c r="E531" s="276" t="s">
        <v>1</v>
      </c>
      <c r="F531" s="277" t="s">
        <v>445</v>
      </c>
      <c r="G531" s="275"/>
      <c r="H531" s="278">
        <v>1</v>
      </c>
      <c r="I531" s="279"/>
      <c r="J531" s="275"/>
      <c r="K531" s="275"/>
      <c r="L531" s="280"/>
      <c r="M531" s="281"/>
      <c r="N531" s="282"/>
      <c r="O531" s="282"/>
      <c r="P531" s="282"/>
      <c r="Q531" s="282"/>
      <c r="R531" s="282"/>
      <c r="S531" s="282"/>
      <c r="T531" s="283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84" t="s">
        <v>443</v>
      </c>
      <c r="AU531" s="284" t="s">
        <v>90</v>
      </c>
      <c r="AV531" s="14" t="s">
        <v>172</v>
      </c>
      <c r="AW531" s="14" t="s">
        <v>36</v>
      </c>
      <c r="AX531" s="14" t="s">
        <v>88</v>
      </c>
      <c r="AY531" s="284" t="s">
        <v>156</v>
      </c>
    </row>
    <row r="532" s="2" customFormat="1" ht="24.15" customHeight="1">
      <c r="A532" s="39"/>
      <c r="B532" s="40"/>
      <c r="C532" s="227" t="s">
        <v>1015</v>
      </c>
      <c r="D532" s="227" t="s">
        <v>160</v>
      </c>
      <c r="E532" s="228" t="s">
        <v>1016</v>
      </c>
      <c r="F532" s="229" t="s">
        <v>1017</v>
      </c>
      <c r="G532" s="230" t="s">
        <v>163</v>
      </c>
      <c r="H532" s="231">
        <v>1</v>
      </c>
      <c r="I532" s="232"/>
      <c r="J532" s="233">
        <f>ROUND(I532*H532,2)</f>
        <v>0</v>
      </c>
      <c r="K532" s="229" t="s">
        <v>1</v>
      </c>
      <c r="L532" s="45"/>
      <c r="M532" s="234" t="s">
        <v>1</v>
      </c>
      <c r="N532" s="235" t="s">
        <v>45</v>
      </c>
      <c r="O532" s="92"/>
      <c r="P532" s="236">
        <f>O532*H532</f>
        <v>0</v>
      </c>
      <c r="Q532" s="236">
        <v>0</v>
      </c>
      <c r="R532" s="236">
        <f>Q532*H532</f>
        <v>0</v>
      </c>
      <c r="S532" s="236">
        <v>0</v>
      </c>
      <c r="T532" s="237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8" t="s">
        <v>88</v>
      </c>
      <c r="AT532" s="238" t="s">
        <v>160</v>
      </c>
      <c r="AU532" s="238" t="s">
        <v>90</v>
      </c>
      <c r="AY532" s="18" t="s">
        <v>156</v>
      </c>
      <c r="BE532" s="239">
        <f>IF(N532="základní",J532,0)</f>
        <v>0</v>
      </c>
      <c r="BF532" s="239">
        <f>IF(N532="snížená",J532,0)</f>
        <v>0</v>
      </c>
      <c r="BG532" s="239">
        <f>IF(N532="zákl. přenesená",J532,0)</f>
        <v>0</v>
      </c>
      <c r="BH532" s="239">
        <f>IF(N532="sníž. přenesená",J532,0)</f>
        <v>0</v>
      </c>
      <c r="BI532" s="239">
        <f>IF(N532="nulová",J532,0)</f>
        <v>0</v>
      </c>
      <c r="BJ532" s="18" t="s">
        <v>88</v>
      </c>
      <c r="BK532" s="239">
        <f>ROUND(I532*H532,2)</f>
        <v>0</v>
      </c>
      <c r="BL532" s="18" t="s">
        <v>88</v>
      </c>
      <c r="BM532" s="238" t="s">
        <v>1018</v>
      </c>
    </row>
    <row r="533" s="2" customFormat="1">
      <c r="A533" s="39"/>
      <c r="B533" s="40"/>
      <c r="C533" s="41"/>
      <c r="D533" s="240" t="s">
        <v>233</v>
      </c>
      <c r="E533" s="41"/>
      <c r="F533" s="241" t="s">
        <v>1019</v>
      </c>
      <c r="G533" s="41"/>
      <c r="H533" s="41"/>
      <c r="I533" s="242"/>
      <c r="J533" s="41"/>
      <c r="K533" s="41"/>
      <c r="L533" s="45"/>
      <c r="M533" s="243"/>
      <c r="N533" s="244"/>
      <c r="O533" s="92"/>
      <c r="P533" s="92"/>
      <c r="Q533" s="92"/>
      <c r="R533" s="92"/>
      <c r="S533" s="92"/>
      <c r="T533" s="93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233</v>
      </c>
      <c r="AU533" s="18" t="s">
        <v>90</v>
      </c>
    </row>
    <row r="534" s="13" customFormat="1">
      <c r="A534" s="13"/>
      <c r="B534" s="263"/>
      <c r="C534" s="264"/>
      <c r="D534" s="240" t="s">
        <v>443</v>
      </c>
      <c r="E534" s="265" t="s">
        <v>1</v>
      </c>
      <c r="F534" s="266" t="s">
        <v>88</v>
      </c>
      <c r="G534" s="264"/>
      <c r="H534" s="267">
        <v>1</v>
      </c>
      <c r="I534" s="268"/>
      <c r="J534" s="264"/>
      <c r="K534" s="264"/>
      <c r="L534" s="269"/>
      <c r="M534" s="270"/>
      <c r="N534" s="271"/>
      <c r="O534" s="271"/>
      <c r="P534" s="271"/>
      <c r="Q534" s="271"/>
      <c r="R534" s="271"/>
      <c r="S534" s="271"/>
      <c r="T534" s="27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73" t="s">
        <v>443</v>
      </c>
      <c r="AU534" s="273" t="s">
        <v>90</v>
      </c>
      <c r="AV534" s="13" t="s">
        <v>90</v>
      </c>
      <c r="AW534" s="13" t="s">
        <v>36</v>
      </c>
      <c r="AX534" s="13" t="s">
        <v>80</v>
      </c>
      <c r="AY534" s="273" t="s">
        <v>156</v>
      </c>
    </row>
    <row r="535" s="14" customFormat="1">
      <c r="A535" s="14"/>
      <c r="B535" s="274"/>
      <c r="C535" s="275"/>
      <c r="D535" s="240" t="s">
        <v>443</v>
      </c>
      <c r="E535" s="276" t="s">
        <v>1</v>
      </c>
      <c r="F535" s="277" t="s">
        <v>445</v>
      </c>
      <c r="G535" s="275"/>
      <c r="H535" s="278">
        <v>1</v>
      </c>
      <c r="I535" s="279"/>
      <c r="J535" s="275"/>
      <c r="K535" s="275"/>
      <c r="L535" s="280"/>
      <c r="M535" s="281"/>
      <c r="N535" s="282"/>
      <c r="O535" s="282"/>
      <c r="P535" s="282"/>
      <c r="Q535" s="282"/>
      <c r="R535" s="282"/>
      <c r="S535" s="282"/>
      <c r="T535" s="28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84" t="s">
        <v>443</v>
      </c>
      <c r="AU535" s="284" t="s">
        <v>90</v>
      </c>
      <c r="AV535" s="14" t="s">
        <v>172</v>
      </c>
      <c r="AW535" s="14" t="s">
        <v>36</v>
      </c>
      <c r="AX535" s="14" t="s">
        <v>88</v>
      </c>
      <c r="AY535" s="284" t="s">
        <v>156</v>
      </c>
    </row>
    <row r="536" s="12" customFormat="1" ht="22.8" customHeight="1">
      <c r="A536" s="12"/>
      <c r="B536" s="211"/>
      <c r="C536" s="212"/>
      <c r="D536" s="213" t="s">
        <v>79</v>
      </c>
      <c r="E536" s="225" t="s">
        <v>1020</v>
      </c>
      <c r="F536" s="225" t="s">
        <v>1021</v>
      </c>
      <c r="G536" s="212"/>
      <c r="H536" s="212"/>
      <c r="I536" s="215"/>
      <c r="J536" s="226">
        <f>BK536</f>
        <v>0</v>
      </c>
      <c r="K536" s="212"/>
      <c r="L536" s="217"/>
      <c r="M536" s="218"/>
      <c r="N536" s="219"/>
      <c r="O536" s="219"/>
      <c r="P536" s="220">
        <f>SUM(P537:P546)</f>
        <v>0</v>
      </c>
      <c r="Q536" s="219"/>
      <c r="R536" s="220">
        <f>SUM(R537:R546)</f>
        <v>0</v>
      </c>
      <c r="S536" s="219"/>
      <c r="T536" s="221">
        <f>SUM(T537:T546)</f>
        <v>0</v>
      </c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R536" s="222" t="s">
        <v>155</v>
      </c>
      <c r="AT536" s="223" t="s">
        <v>79</v>
      </c>
      <c r="AU536" s="223" t="s">
        <v>88</v>
      </c>
      <c r="AY536" s="222" t="s">
        <v>156</v>
      </c>
      <c r="BK536" s="224">
        <f>SUM(BK537:BK546)</f>
        <v>0</v>
      </c>
    </row>
    <row r="537" s="2" customFormat="1" ht="24.15" customHeight="1">
      <c r="A537" s="39"/>
      <c r="B537" s="40"/>
      <c r="C537" s="227" t="s">
        <v>1022</v>
      </c>
      <c r="D537" s="227" t="s">
        <v>160</v>
      </c>
      <c r="E537" s="228" t="s">
        <v>1023</v>
      </c>
      <c r="F537" s="229" t="s">
        <v>1024</v>
      </c>
      <c r="G537" s="230" t="s">
        <v>163</v>
      </c>
      <c r="H537" s="231">
        <v>1</v>
      </c>
      <c r="I537" s="232"/>
      <c r="J537" s="233">
        <f>ROUND(I537*H537,2)</f>
        <v>0</v>
      </c>
      <c r="K537" s="229" t="s">
        <v>1</v>
      </c>
      <c r="L537" s="45"/>
      <c r="M537" s="234" t="s">
        <v>1</v>
      </c>
      <c r="N537" s="235" t="s">
        <v>45</v>
      </c>
      <c r="O537" s="92"/>
      <c r="P537" s="236">
        <f>O537*H537</f>
        <v>0</v>
      </c>
      <c r="Q537" s="236">
        <v>0</v>
      </c>
      <c r="R537" s="236">
        <f>Q537*H537</f>
        <v>0</v>
      </c>
      <c r="S537" s="236">
        <v>0</v>
      </c>
      <c r="T537" s="237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8" t="s">
        <v>88</v>
      </c>
      <c r="AT537" s="238" t="s">
        <v>160</v>
      </c>
      <c r="AU537" s="238" t="s">
        <v>90</v>
      </c>
      <c r="AY537" s="18" t="s">
        <v>156</v>
      </c>
      <c r="BE537" s="239">
        <f>IF(N537="základní",J537,0)</f>
        <v>0</v>
      </c>
      <c r="BF537" s="239">
        <f>IF(N537="snížená",J537,0)</f>
        <v>0</v>
      </c>
      <c r="BG537" s="239">
        <f>IF(N537="zákl. přenesená",J537,0)</f>
        <v>0</v>
      </c>
      <c r="BH537" s="239">
        <f>IF(N537="sníž. přenesená",J537,0)</f>
        <v>0</v>
      </c>
      <c r="BI537" s="239">
        <f>IF(N537="nulová",J537,0)</f>
        <v>0</v>
      </c>
      <c r="BJ537" s="18" t="s">
        <v>88</v>
      </c>
      <c r="BK537" s="239">
        <f>ROUND(I537*H537,2)</f>
        <v>0</v>
      </c>
      <c r="BL537" s="18" t="s">
        <v>88</v>
      </c>
      <c r="BM537" s="238" t="s">
        <v>1025</v>
      </c>
    </row>
    <row r="538" s="2" customFormat="1" ht="16.5" customHeight="1">
      <c r="A538" s="39"/>
      <c r="B538" s="40"/>
      <c r="C538" s="227" t="s">
        <v>1026</v>
      </c>
      <c r="D538" s="227" t="s">
        <v>160</v>
      </c>
      <c r="E538" s="228" t="s">
        <v>1027</v>
      </c>
      <c r="F538" s="229" t="s">
        <v>1028</v>
      </c>
      <c r="G538" s="230" t="s">
        <v>163</v>
      </c>
      <c r="H538" s="231">
        <v>2</v>
      </c>
      <c r="I538" s="232"/>
      <c r="J538" s="233">
        <f>ROUND(I538*H538,2)</f>
        <v>0</v>
      </c>
      <c r="K538" s="229" t="s">
        <v>1</v>
      </c>
      <c r="L538" s="45"/>
      <c r="M538" s="234" t="s">
        <v>1</v>
      </c>
      <c r="N538" s="235" t="s">
        <v>45</v>
      </c>
      <c r="O538" s="92"/>
      <c r="P538" s="236">
        <f>O538*H538</f>
        <v>0</v>
      </c>
      <c r="Q538" s="236">
        <v>0</v>
      </c>
      <c r="R538" s="236">
        <f>Q538*H538</f>
        <v>0</v>
      </c>
      <c r="S538" s="236">
        <v>0</v>
      </c>
      <c r="T538" s="237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8" t="s">
        <v>88</v>
      </c>
      <c r="AT538" s="238" t="s">
        <v>160</v>
      </c>
      <c r="AU538" s="238" t="s">
        <v>90</v>
      </c>
      <c r="AY538" s="18" t="s">
        <v>156</v>
      </c>
      <c r="BE538" s="239">
        <f>IF(N538="základní",J538,0)</f>
        <v>0</v>
      </c>
      <c r="BF538" s="239">
        <f>IF(N538="snížená",J538,0)</f>
        <v>0</v>
      </c>
      <c r="BG538" s="239">
        <f>IF(N538="zákl. přenesená",J538,0)</f>
        <v>0</v>
      </c>
      <c r="BH538" s="239">
        <f>IF(N538="sníž. přenesená",J538,0)</f>
        <v>0</v>
      </c>
      <c r="BI538" s="239">
        <f>IF(N538="nulová",J538,0)</f>
        <v>0</v>
      </c>
      <c r="BJ538" s="18" t="s">
        <v>88</v>
      </c>
      <c r="BK538" s="239">
        <f>ROUND(I538*H538,2)</f>
        <v>0</v>
      </c>
      <c r="BL538" s="18" t="s">
        <v>88</v>
      </c>
      <c r="BM538" s="238" t="s">
        <v>1029</v>
      </c>
    </row>
    <row r="539" s="2" customFormat="1" ht="16.5" customHeight="1">
      <c r="A539" s="39"/>
      <c r="B539" s="40"/>
      <c r="C539" s="227" t="s">
        <v>1030</v>
      </c>
      <c r="D539" s="227" t="s">
        <v>160</v>
      </c>
      <c r="E539" s="228" t="s">
        <v>1031</v>
      </c>
      <c r="F539" s="229" t="s">
        <v>1032</v>
      </c>
      <c r="G539" s="230" t="s">
        <v>163</v>
      </c>
      <c r="H539" s="231">
        <v>1</v>
      </c>
      <c r="I539" s="232"/>
      <c r="J539" s="233">
        <f>ROUND(I539*H539,2)</f>
        <v>0</v>
      </c>
      <c r="K539" s="229" t="s">
        <v>1</v>
      </c>
      <c r="L539" s="45"/>
      <c r="M539" s="234" t="s">
        <v>1</v>
      </c>
      <c r="N539" s="235" t="s">
        <v>45</v>
      </c>
      <c r="O539" s="92"/>
      <c r="P539" s="236">
        <f>O539*H539</f>
        <v>0</v>
      </c>
      <c r="Q539" s="236">
        <v>0</v>
      </c>
      <c r="R539" s="236">
        <f>Q539*H539</f>
        <v>0</v>
      </c>
      <c r="S539" s="236">
        <v>0</v>
      </c>
      <c r="T539" s="237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8" t="s">
        <v>88</v>
      </c>
      <c r="AT539" s="238" t="s">
        <v>160</v>
      </c>
      <c r="AU539" s="238" t="s">
        <v>90</v>
      </c>
      <c r="AY539" s="18" t="s">
        <v>156</v>
      </c>
      <c r="BE539" s="239">
        <f>IF(N539="základní",J539,0)</f>
        <v>0</v>
      </c>
      <c r="BF539" s="239">
        <f>IF(N539="snížená",J539,0)</f>
        <v>0</v>
      </c>
      <c r="BG539" s="239">
        <f>IF(N539="zákl. přenesená",J539,0)</f>
        <v>0</v>
      </c>
      <c r="BH539" s="239">
        <f>IF(N539="sníž. přenesená",J539,0)</f>
        <v>0</v>
      </c>
      <c r="BI539" s="239">
        <f>IF(N539="nulová",J539,0)</f>
        <v>0</v>
      </c>
      <c r="BJ539" s="18" t="s">
        <v>88</v>
      </c>
      <c r="BK539" s="239">
        <f>ROUND(I539*H539,2)</f>
        <v>0</v>
      </c>
      <c r="BL539" s="18" t="s">
        <v>88</v>
      </c>
      <c r="BM539" s="238" t="s">
        <v>1033</v>
      </c>
    </row>
    <row r="540" s="2" customFormat="1" ht="21.75" customHeight="1">
      <c r="A540" s="39"/>
      <c r="B540" s="40"/>
      <c r="C540" s="227" t="s">
        <v>1034</v>
      </c>
      <c r="D540" s="227" t="s">
        <v>160</v>
      </c>
      <c r="E540" s="228" t="s">
        <v>1035</v>
      </c>
      <c r="F540" s="229" t="s">
        <v>1036</v>
      </c>
      <c r="G540" s="230" t="s">
        <v>163</v>
      </c>
      <c r="H540" s="231">
        <v>1</v>
      </c>
      <c r="I540" s="232"/>
      <c r="J540" s="233">
        <f>ROUND(I540*H540,2)</f>
        <v>0</v>
      </c>
      <c r="K540" s="229" t="s">
        <v>1</v>
      </c>
      <c r="L540" s="45"/>
      <c r="M540" s="234" t="s">
        <v>1</v>
      </c>
      <c r="N540" s="235" t="s">
        <v>45</v>
      </c>
      <c r="O540" s="92"/>
      <c r="P540" s="236">
        <f>O540*H540</f>
        <v>0</v>
      </c>
      <c r="Q540" s="236">
        <v>0</v>
      </c>
      <c r="R540" s="236">
        <f>Q540*H540</f>
        <v>0</v>
      </c>
      <c r="S540" s="236">
        <v>0</v>
      </c>
      <c r="T540" s="237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8" t="s">
        <v>88</v>
      </c>
      <c r="AT540" s="238" t="s">
        <v>160</v>
      </c>
      <c r="AU540" s="238" t="s">
        <v>90</v>
      </c>
      <c r="AY540" s="18" t="s">
        <v>156</v>
      </c>
      <c r="BE540" s="239">
        <f>IF(N540="základní",J540,0)</f>
        <v>0</v>
      </c>
      <c r="BF540" s="239">
        <f>IF(N540="snížená",J540,0)</f>
        <v>0</v>
      </c>
      <c r="BG540" s="239">
        <f>IF(N540="zákl. přenesená",J540,0)</f>
        <v>0</v>
      </c>
      <c r="BH540" s="239">
        <f>IF(N540="sníž. přenesená",J540,0)</f>
        <v>0</v>
      </c>
      <c r="BI540" s="239">
        <f>IF(N540="nulová",J540,0)</f>
        <v>0</v>
      </c>
      <c r="BJ540" s="18" t="s">
        <v>88</v>
      </c>
      <c r="BK540" s="239">
        <f>ROUND(I540*H540,2)</f>
        <v>0</v>
      </c>
      <c r="BL540" s="18" t="s">
        <v>88</v>
      </c>
      <c r="BM540" s="238" t="s">
        <v>1037</v>
      </c>
    </row>
    <row r="541" s="2" customFormat="1" ht="37.8" customHeight="1">
      <c r="A541" s="39"/>
      <c r="B541" s="40"/>
      <c r="C541" s="227" t="s">
        <v>1038</v>
      </c>
      <c r="D541" s="227" t="s">
        <v>160</v>
      </c>
      <c r="E541" s="228" t="s">
        <v>1039</v>
      </c>
      <c r="F541" s="229" t="s">
        <v>1040</v>
      </c>
      <c r="G541" s="230" t="s">
        <v>163</v>
      </c>
      <c r="H541" s="231">
        <v>1</v>
      </c>
      <c r="I541" s="232"/>
      <c r="J541" s="233">
        <f>ROUND(I541*H541,2)</f>
        <v>0</v>
      </c>
      <c r="K541" s="229" t="s">
        <v>1</v>
      </c>
      <c r="L541" s="45"/>
      <c r="M541" s="234" t="s">
        <v>1</v>
      </c>
      <c r="N541" s="235" t="s">
        <v>45</v>
      </c>
      <c r="O541" s="92"/>
      <c r="P541" s="236">
        <f>O541*H541</f>
        <v>0</v>
      </c>
      <c r="Q541" s="236">
        <v>0</v>
      </c>
      <c r="R541" s="236">
        <f>Q541*H541</f>
        <v>0</v>
      </c>
      <c r="S541" s="236">
        <v>0</v>
      </c>
      <c r="T541" s="237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38" t="s">
        <v>88</v>
      </c>
      <c r="AT541" s="238" t="s">
        <v>160</v>
      </c>
      <c r="AU541" s="238" t="s">
        <v>90</v>
      </c>
      <c r="AY541" s="18" t="s">
        <v>156</v>
      </c>
      <c r="BE541" s="239">
        <f>IF(N541="základní",J541,0)</f>
        <v>0</v>
      </c>
      <c r="BF541" s="239">
        <f>IF(N541="snížená",J541,0)</f>
        <v>0</v>
      </c>
      <c r="BG541" s="239">
        <f>IF(N541="zákl. přenesená",J541,0)</f>
        <v>0</v>
      </c>
      <c r="BH541" s="239">
        <f>IF(N541="sníž. přenesená",J541,0)</f>
        <v>0</v>
      </c>
      <c r="BI541" s="239">
        <f>IF(N541="nulová",J541,0)</f>
        <v>0</v>
      </c>
      <c r="BJ541" s="18" t="s">
        <v>88</v>
      </c>
      <c r="BK541" s="239">
        <f>ROUND(I541*H541,2)</f>
        <v>0</v>
      </c>
      <c r="BL541" s="18" t="s">
        <v>88</v>
      </c>
      <c r="BM541" s="238" t="s">
        <v>1041</v>
      </c>
    </row>
    <row r="542" s="2" customFormat="1" ht="24.15" customHeight="1">
      <c r="A542" s="39"/>
      <c r="B542" s="40"/>
      <c r="C542" s="227" t="s">
        <v>1042</v>
      </c>
      <c r="D542" s="227" t="s">
        <v>160</v>
      </c>
      <c r="E542" s="228" t="s">
        <v>1043</v>
      </c>
      <c r="F542" s="229" t="s">
        <v>1044</v>
      </c>
      <c r="G542" s="230" t="s">
        <v>163</v>
      </c>
      <c r="H542" s="231">
        <v>1</v>
      </c>
      <c r="I542" s="232"/>
      <c r="J542" s="233">
        <f>ROUND(I542*H542,2)</f>
        <v>0</v>
      </c>
      <c r="K542" s="229" t="s">
        <v>1</v>
      </c>
      <c r="L542" s="45"/>
      <c r="M542" s="234" t="s">
        <v>1</v>
      </c>
      <c r="N542" s="235" t="s">
        <v>45</v>
      </c>
      <c r="O542" s="92"/>
      <c r="P542" s="236">
        <f>O542*H542</f>
        <v>0</v>
      </c>
      <c r="Q542" s="236">
        <v>0</v>
      </c>
      <c r="R542" s="236">
        <f>Q542*H542</f>
        <v>0</v>
      </c>
      <c r="S542" s="236">
        <v>0</v>
      </c>
      <c r="T542" s="237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8" t="s">
        <v>88</v>
      </c>
      <c r="AT542" s="238" t="s">
        <v>160</v>
      </c>
      <c r="AU542" s="238" t="s">
        <v>90</v>
      </c>
      <c r="AY542" s="18" t="s">
        <v>156</v>
      </c>
      <c r="BE542" s="239">
        <f>IF(N542="základní",J542,0)</f>
        <v>0</v>
      </c>
      <c r="BF542" s="239">
        <f>IF(N542="snížená",J542,0)</f>
        <v>0</v>
      </c>
      <c r="BG542" s="239">
        <f>IF(N542="zákl. přenesená",J542,0)</f>
        <v>0</v>
      </c>
      <c r="BH542" s="239">
        <f>IF(N542="sníž. přenesená",J542,0)</f>
        <v>0</v>
      </c>
      <c r="BI542" s="239">
        <f>IF(N542="nulová",J542,0)</f>
        <v>0</v>
      </c>
      <c r="BJ542" s="18" t="s">
        <v>88</v>
      </c>
      <c r="BK542" s="239">
        <f>ROUND(I542*H542,2)</f>
        <v>0</v>
      </c>
      <c r="BL542" s="18" t="s">
        <v>88</v>
      </c>
      <c r="BM542" s="238" t="s">
        <v>1045</v>
      </c>
    </row>
    <row r="543" s="2" customFormat="1" ht="24.15" customHeight="1">
      <c r="A543" s="39"/>
      <c r="B543" s="40"/>
      <c r="C543" s="227" t="s">
        <v>1046</v>
      </c>
      <c r="D543" s="227" t="s">
        <v>160</v>
      </c>
      <c r="E543" s="228" t="s">
        <v>1047</v>
      </c>
      <c r="F543" s="229" t="s">
        <v>1048</v>
      </c>
      <c r="G543" s="230" t="s">
        <v>163</v>
      </c>
      <c r="H543" s="231">
        <v>1</v>
      </c>
      <c r="I543" s="232"/>
      <c r="J543" s="233">
        <f>ROUND(I543*H543,2)</f>
        <v>0</v>
      </c>
      <c r="K543" s="229" t="s">
        <v>1</v>
      </c>
      <c r="L543" s="45"/>
      <c r="M543" s="234" t="s">
        <v>1</v>
      </c>
      <c r="N543" s="235" t="s">
        <v>45</v>
      </c>
      <c r="O543" s="92"/>
      <c r="P543" s="236">
        <f>O543*H543</f>
        <v>0</v>
      </c>
      <c r="Q543" s="236">
        <v>0</v>
      </c>
      <c r="R543" s="236">
        <f>Q543*H543</f>
        <v>0</v>
      </c>
      <c r="S543" s="236">
        <v>0</v>
      </c>
      <c r="T543" s="237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8" t="s">
        <v>88</v>
      </c>
      <c r="AT543" s="238" t="s">
        <v>160</v>
      </c>
      <c r="AU543" s="238" t="s">
        <v>90</v>
      </c>
      <c r="AY543" s="18" t="s">
        <v>156</v>
      </c>
      <c r="BE543" s="239">
        <f>IF(N543="základní",J543,0)</f>
        <v>0</v>
      </c>
      <c r="BF543" s="239">
        <f>IF(N543="snížená",J543,0)</f>
        <v>0</v>
      </c>
      <c r="BG543" s="239">
        <f>IF(N543="zákl. přenesená",J543,0)</f>
        <v>0</v>
      </c>
      <c r="BH543" s="239">
        <f>IF(N543="sníž. přenesená",J543,0)</f>
        <v>0</v>
      </c>
      <c r="BI543" s="239">
        <f>IF(N543="nulová",J543,0)</f>
        <v>0</v>
      </c>
      <c r="BJ543" s="18" t="s">
        <v>88</v>
      </c>
      <c r="BK543" s="239">
        <f>ROUND(I543*H543,2)</f>
        <v>0</v>
      </c>
      <c r="BL543" s="18" t="s">
        <v>88</v>
      </c>
      <c r="BM543" s="238" t="s">
        <v>1049</v>
      </c>
    </row>
    <row r="544" s="2" customFormat="1" ht="24.15" customHeight="1">
      <c r="A544" s="39"/>
      <c r="B544" s="40"/>
      <c r="C544" s="227" t="s">
        <v>1050</v>
      </c>
      <c r="D544" s="227" t="s">
        <v>160</v>
      </c>
      <c r="E544" s="228" t="s">
        <v>1051</v>
      </c>
      <c r="F544" s="229" t="s">
        <v>1052</v>
      </c>
      <c r="G544" s="230" t="s">
        <v>163</v>
      </c>
      <c r="H544" s="231">
        <v>1</v>
      </c>
      <c r="I544" s="232"/>
      <c r="J544" s="233">
        <f>ROUND(I544*H544,2)</f>
        <v>0</v>
      </c>
      <c r="K544" s="229" t="s">
        <v>1</v>
      </c>
      <c r="L544" s="45"/>
      <c r="M544" s="234" t="s">
        <v>1</v>
      </c>
      <c r="N544" s="235" t="s">
        <v>45</v>
      </c>
      <c r="O544" s="92"/>
      <c r="P544" s="236">
        <f>O544*H544</f>
        <v>0</v>
      </c>
      <c r="Q544" s="236">
        <v>0</v>
      </c>
      <c r="R544" s="236">
        <f>Q544*H544</f>
        <v>0</v>
      </c>
      <c r="S544" s="236">
        <v>0</v>
      </c>
      <c r="T544" s="237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8" t="s">
        <v>88</v>
      </c>
      <c r="AT544" s="238" t="s">
        <v>160</v>
      </c>
      <c r="AU544" s="238" t="s">
        <v>90</v>
      </c>
      <c r="AY544" s="18" t="s">
        <v>156</v>
      </c>
      <c r="BE544" s="239">
        <f>IF(N544="základní",J544,0)</f>
        <v>0</v>
      </c>
      <c r="BF544" s="239">
        <f>IF(N544="snížená",J544,0)</f>
        <v>0</v>
      </c>
      <c r="BG544" s="239">
        <f>IF(N544="zákl. přenesená",J544,0)</f>
        <v>0</v>
      </c>
      <c r="BH544" s="239">
        <f>IF(N544="sníž. přenesená",J544,0)</f>
        <v>0</v>
      </c>
      <c r="BI544" s="239">
        <f>IF(N544="nulová",J544,0)</f>
        <v>0</v>
      </c>
      <c r="BJ544" s="18" t="s">
        <v>88</v>
      </c>
      <c r="BK544" s="239">
        <f>ROUND(I544*H544,2)</f>
        <v>0</v>
      </c>
      <c r="BL544" s="18" t="s">
        <v>88</v>
      </c>
      <c r="BM544" s="238" t="s">
        <v>1053</v>
      </c>
    </row>
    <row r="545" s="2" customFormat="1" ht="16.5" customHeight="1">
      <c r="A545" s="39"/>
      <c r="B545" s="40"/>
      <c r="C545" s="227" t="s">
        <v>1054</v>
      </c>
      <c r="D545" s="227" t="s">
        <v>160</v>
      </c>
      <c r="E545" s="228" t="s">
        <v>1055</v>
      </c>
      <c r="F545" s="229" t="s">
        <v>1056</v>
      </c>
      <c r="G545" s="230" t="s">
        <v>163</v>
      </c>
      <c r="H545" s="231">
        <v>1</v>
      </c>
      <c r="I545" s="232"/>
      <c r="J545" s="233">
        <f>ROUND(I545*H545,2)</f>
        <v>0</v>
      </c>
      <c r="K545" s="229" t="s">
        <v>1</v>
      </c>
      <c r="L545" s="45"/>
      <c r="M545" s="234" t="s">
        <v>1</v>
      </c>
      <c r="N545" s="235" t="s">
        <v>45</v>
      </c>
      <c r="O545" s="92"/>
      <c r="P545" s="236">
        <f>O545*H545</f>
        <v>0</v>
      </c>
      <c r="Q545" s="236">
        <v>0</v>
      </c>
      <c r="R545" s="236">
        <f>Q545*H545</f>
        <v>0</v>
      </c>
      <c r="S545" s="236">
        <v>0</v>
      </c>
      <c r="T545" s="237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8" t="s">
        <v>88</v>
      </c>
      <c r="AT545" s="238" t="s">
        <v>160</v>
      </c>
      <c r="AU545" s="238" t="s">
        <v>90</v>
      </c>
      <c r="AY545" s="18" t="s">
        <v>156</v>
      </c>
      <c r="BE545" s="239">
        <f>IF(N545="základní",J545,0)</f>
        <v>0</v>
      </c>
      <c r="BF545" s="239">
        <f>IF(N545="snížená",J545,0)</f>
        <v>0</v>
      </c>
      <c r="BG545" s="239">
        <f>IF(N545="zákl. přenesená",J545,0)</f>
        <v>0</v>
      </c>
      <c r="BH545" s="239">
        <f>IF(N545="sníž. přenesená",J545,0)</f>
        <v>0</v>
      </c>
      <c r="BI545" s="239">
        <f>IF(N545="nulová",J545,0)</f>
        <v>0</v>
      </c>
      <c r="BJ545" s="18" t="s">
        <v>88</v>
      </c>
      <c r="BK545" s="239">
        <f>ROUND(I545*H545,2)</f>
        <v>0</v>
      </c>
      <c r="BL545" s="18" t="s">
        <v>88</v>
      </c>
      <c r="BM545" s="238" t="s">
        <v>1057</v>
      </c>
    </row>
    <row r="546" s="2" customFormat="1" ht="16.5" customHeight="1">
      <c r="A546" s="39"/>
      <c r="B546" s="40"/>
      <c r="C546" s="253" t="s">
        <v>1058</v>
      </c>
      <c r="D546" s="253" t="s">
        <v>439</v>
      </c>
      <c r="E546" s="254" t="s">
        <v>1059</v>
      </c>
      <c r="F546" s="255" t="s">
        <v>1060</v>
      </c>
      <c r="G546" s="256" t="s">
        <v>163</v>
      </c>
      <c r="H546" s="257">
        <v>1</v>
      </c>
      <c r="I546" s="258"/>
      <c r="J546" s="259">
        <f>ROUND(I546*H546,2)</f>
        <v>0</v>
      </c>
      <c r="K546" s="255" t="s">
        <v>1</v>
      </c>
      <c r="L546" s="260"/>
      <c r="M546" s="261" t="s">
        <v>1</v>
      </c>
      <c r="N546" s="262" t="s">
        <v>45</v>
      </c>
      <c r="O546" s="92"/>
      <c r="P546" s="236">
        <f>O546*H546</f>
        <v>0</v>
      </c>
      <c r="Q546" s="236">
        <v>0</v>
      </c>
      <c r="R546" s="236">
        <f>Q546*H546</f>
        <v>0</v>
      </c>
      <c r="S546" s="236">
        <v>0</v>
      </c>
      <c r="T546" s="237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8" t="s">
        <v>90</v>
      </c>
      <c r="AT546" s="238" t="s">
        <v>439</v>
      </c>
      <c r="AU546" s="238" t="s">
        <v>90</v>
      </c>
      <c r="AY546" s="18" t="s">
        <v>156</v>
      </c>
      <c r="BE546" s="239">
        <f>IF(N546="základní",J546,0)</f>
        <v>0</v>
      </c>
      <c r="BF546" s="239">
        <f>IF(N546="snížená",J546,0)</f>
        <v>0</v>
      </c>
      <c r="BG546" s="239">
        <f>IF(N546="zákl. přenesená",J546,0)</f>
        <v>0</v>
      </c>
      <c r="BH546" s="239">
        <f>IF(N546="sníž. přenesená",J546,0)</f>
        <v>0</v>
      </c>
      <c r="BI546" s="239">
        <f>IF(N546="nulová",J546,0)</f>
        <v>0</v>
      </c>
      <c r="BJ546" s="18" t="s">
        <v>88</v>
      </c>
      <c r="BK546" s="239">
        <f>ROUND(I546*H546,2)</f>
        <v>0</v>
      </c>
      <c r="BL546" s="18" t="s">
        <v>88</v>
      </c>
      <c r="BM546" s="238" t="s">
        <v>1061</v>
      </c>
    </row>
    <row r="547" s="12" customFormat="1" ht="22.8" customHeight="1">
      <c r="A547" s="12"/>
      <c r="B547" s="211"/>
      <c r="C547" s="212"/>
      <c r="D547" s="213" t="s">
        <v>79</v>
      </c>
      <c r="E547" s="225" t="s">
        <v>1062</v>
      </c>
      <c r="F547" s="225" t="s">
        <v>393</v>
      </c>
      <c r="G547" s="212"/>
      <c r="H547" s="212"/>
      <c r="I547" s="215"/>
      <c r="J547" s="226">
        <f>BK547</f>
        <v>0</v>
      </c>
      <c r="K547" s="212"/>
      <c r="L547" s="217"/>
      <c r="M547" s="218"/>
      <c r="N547" s="219"/>
      <c r="O547" s="219"/>
      <c r="P547" s="220">
        <f>SUM(P548:P555)</f>
        <v>0</v>
      </c>
      <c r="Q547" s="219"/>
      <c r="R547" s="220">
        <f>SUM(R548:R555)</f>
        <v>0</v>
      </c>
      <c r="S547" s="219"/>
      <c r="T547" s="221">
        <f>SUM(T548:T555)</f>
        <v>0</v>
      </c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R547" s="222" t="s">
        <v>155</v>
      </c>
      <c r="AT547" s="223" t="s">
        <v>79</v>
      </c>
      <c r="AU547" s="223" t="s">
        <v>88</v>
      </c>
      <c r="AY547" s="222" t="s">
        <v>156</v>
      </c>
      <c r="BK547" s="224">
        <f>SUM(BK548:BK555)</f>
        <v>0</v>
      </c>
    </row>
    <row r="548" s="2" customFormat="1" ht="37.8" customHeight="1">
      <c r="A548" s="39"/>
      <c r="B548" s="40"/>
      <c r="C548" s="227" t="s">
        <v>1063</v>
      </c>
      <c r="D548" s="227" t="s">
        <v>160</v>
      </c>
      <c r="E548" s="228" t="s">
        <v>1064</v>
      </c>
      <c r="F548" s="229" t="s">
        <v>1065</v>
      </c>
      <c r="G548" s="230" t="s">
        <v>163</v>
      </c>
      <c r="H548" s="231">
        <v>1</v>
      </c>
      <c r="I548" s="232"/>
      <c r="J548" s="233">
        <f>ROUND(I548*H548,2)</f>
        <v>0</v>
      </c>
      <c r="K548" s="229" t="s">
        <v>1</v>
      </c>
      <c r="L548" s="45"/>
      <c r="M548" s="234" t="s">
        <v>1</v>
      </c>
      <c r="N548" s="235" t="s">
        <v>45</v>
      </c>
      <c r="O548" s="92"/>
      <c r="P548" s="236">
        <f>O548*H548</f>
        <v>0</v>
      </c>
      <c r="Q548" s="236">
        <v>0</v>
      </c>
      <c r="R548" s="236">
        <f>Q548*H548</f>
        <v>0</v>
      </c>
      <c r="S548" s="236">
        <v>0</v>
      </c>
      <c r="T548" s="237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8" t="s">
        <v>88</v>
      </c>
      <c r="AT548" s="238" t="s">
        <v>160</v>
      </c>
      <c r="AU548" s="238" t="s">
        <v>90</v>
      </c>
      <c r="AY548" s="18" t="s">
        <v>156</v>
      </c>
      <c r="BE548" s="239">
        <f>IF(N548="základní",J548,0)</f>
        <v>0</v>
      </c>
      <c r="BF548" s="239">
        <f>IF(N548="snížená",J548,0)</f>
        <v>0</v>
      </c>
      <c r="BG548" s="239">
        <f>IF(N548="zákl. přenesená",J548,0)</f>
        <v>0</v>
      </c>
      <c r="BH548" s="239">
        <f>IF(N548="sníž. přenesená",J548,0)</f>
        <v>0</v>
      </c>
      <c r="BI548" s="239">
        <f>IF(N548="nulová",J548,0)</f>
        <v>0</v>
      </c>
      <c r="BJ548" s="18" t="s">
        <v>88</v>
      </c>
      <c r="BK548" s="239">
        <f>ROUND(I548*H548,2)</f>
        <v>0</v>
      </c>
      <c r="BL548" s="18" t="s">
        <v>88</v>
      </c>
      <c r="BM548" s="238" t="s">
        <v>1066</v>
      </c>
    </row>
    <row r="549" s="2" customFormat="1" ht="21.75" customHeight="1">
      <c r="A549" s="39"/>
      <c r="B549" s="40"/>
      <c r="C549" s="227" t="s">
        <v>1067</v>
      </c>
      <c r="D549" s="227" t="s">
        <v>160</v>
      </c>
      <c r="E549" s="228" t="s">
        <v>1068</v>
      </c>
      <c r="F549" s="229" t="s">
        <v>1069</v>
      </c>
      <c r="G549" s="230" t="s">
        <v>163</v>
      </c>
      <c r="H549" s="231">
        <v>1</v>
      </c>
      <c r="I549" s="232"/>
      <c r="J549" s="233">
        <f>ROUND(I549*H549,2)</f>
        <v>0</v>
      </c>
      <c r="K549" s="229" t="s">
        <v>1</v>
      </c>
      <c r="L549" s="45"/>
      <c r="M549" s="234" t="s">
        <v>1</v>
      </c>
      <c r="N549" s="235" t="s">
        <v>45</v>
      </c>
      <c r="O549" s="92"/>
      <c r="P549" s="236">
        <f>O549*H549</f>
        <v>0</v>
      </c>
      <c r="Q549" s="236">
        <v>0</v>
      </c>
      <c r="R549" s="236">
        <f>Q549*H549</f>
        <v>0</v>
      </c>
      <c r="S549" s="236">
        <v>0</v>
      </c>
      <c r="T549" s="237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8" t="s">
        <v>88</v>
      </c>
      <c r="AT549" s="238" t="s">
        <v>160</v>
      </c>
      <c r="AU549" s="238" t="s">
        <v>90</v>
      </c>
      <c r="AY549" s="18" t="s">
        <v>156</v>
      </c>
      <c r="BE549" s="239">
        <f>IF(N549="základní",J549,0)</f>
        <v>0</v>
      </c>
      <c r="BF549" s="239">
        <f>IF(N549="snížená",J549,0)</f>
        <v>0</v>
      </c>
      <c r="BG549" s="239">
        <f>IF(N549="zákl. přenesená",J549,0)</f>
        <v>0</v>
      </c>
      <c r="BH549" s="239">
        <f>IF(N549="sníž. přenesená",J549,0)</f>
        <v>0</v>
      </c>
      <c r="BI549" s="239">
        <f>IF(N549="nulová",J549,0)</f>
        <v>0</v>
      </c>
      <c r="BJ549" s="18" t="s">
        <v>88</v>
      </c>
      <c r="BK549" s="239">
        <f>ROUND(I549*H549,2)</f>
        <v>0</v>
      </c>
      <c r="BL549" s="18" t="s">
        <v>88</v>
      </c>
      <c r="BM549" s="238" t="s">
        <v>1070</v>
      </c>
    </row>
    <row r="550" s="2" customFormat="1" ht="24.15" customHeight="1">
      <c r="A550" s="39"/>
      <c r="B550" s="40"/>
      <c r="C550" s="227" t="s">
        <v>1071</v>
      </c>
      <c r="D550" s="227" t="s">
        <v>160</v>
      </c>
      <c r="E550" s="228" t="s">
        <v>1072</v>
      </c>
      <c r="F550" s="229" t="s">
        <v>1073</v>
      </c>
      <c r="G550" s="230" t="s">
        <v>163</v>
      </c>
      <c r="H550" s="231">
        <v>1</v>
      </c>
      <c r="I550" s="232"/>
      <c r="J550" s="233">
        <f>ROUND(I550*H550,2)</f>
        <v>0</v>
      </c>
      <c r="K550" s="229" t="s">
        <v>1</v>
      </c>
      <c r="L550" s="45"/>
      <c r="M550" s="234" t="s">
        <v>1</v>
      </c>
      <c r="N550" s="235" t="s">
        <v>45</v>
      </c>
      <c r="O550" s="92"/>
      <c r="P550" s="236">
        <f>O550*H550</f>
        <v>0</v>
      </c>
      <c r="Q550" s="236">
        <v>0</v>
      </c>
      <c r="R550" s="236">
        <f>Q550*H550</f>
        <v>0</v>
      </c>
      <c r="S550" s="236">
        <v>0</v>
      </c>
      <c r="T550" s="237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8" t="s">
        <v>88</v>
      </c>
      <c r="AT550" s="238" t="s">
        <v>160</v>
      </c>
      <c r="AU550" s="238" t="s">
        <v>90</v>
      </c>
      <c r="AY550" s="18" t="s">
        <v>156</v>
      </c>
      <c r="BE550" s="239">
        <f>IF(N550="základní",J550,0)</f>
        <v>0</v>
      </c>
      <c r="BF550" s="239">
        <f>IF(N550="snížená",J550,0)</f>
        <v>0</v>
      </c>
      <c r="BG550" s="239">
        <f>IF(N550="zákl. přenesená",J550,0)</f>
        <v>0</v>
      </c>
      <c r="BH550" s="239">
        <f>IF(N550="sníž. přenesená",J550,0)</f>
        <v>0</v>
      </c>
      <c r="BI550" s="239">
        <f>IF(N550="nulová",J550,0)</f>
        <v>0</v>
      </c>
      <c r="BJ550" s="18" t="s">
        <v>88</v>
      </c>
      <c r="BK550" s="239">
        <f>ROUND(I550*H550,2)</f>
        <v>0</v>
      </c>
      <c r="BL550" s="18" t="s">
        <v>88</v>
      </c>
      <c r="BM550" s="238" t="s">
        <v>1074</v>
      </c>
    </row>
    <row r="551" s="2" customFormat="1" ht="44.25" customHeight="1">
      <c r="A551" s="39"/>
      <c r="B551" s="40"/>
      <c r="C551" s="227" t="s">
        <v>1075</v>
      </c>
      <c r="D551" s="227" t="s">
        <v>160</v>
      </c>
      <c r="E551" s="228" t="s">
        <v>1076</v>
      </c>
      <c r="F551" s="229" t="s">
        <v>1077</v>
      </c>
      <c r="G551" s="230" t="s">
        <v>163</v>
      </c>
      <c r="H551" s="231">
        <v>1</v>
      </c>
      <c r="I551" s="232"/>
      <c r="J551" s="233">
        <f>ROUND(I551*H551,2)</f>
        <v>0</v>
      </c>
      <c r="K551" s="229" t="s">
        <v>1</v>
      </c>
      <c r="L551" s="45"/>
      <c r="M551" s="234" t="s">
        <v>1</v>
      </c>
      <c r="N551" s="235" t="s">
        <v>45</v>
      </c>
      <c r="O551" s="92"/>
      <c r="P551" s="236">
        <f>O551*H551</f>
        <v>0</v>
      </c>
      <c r="Q551" s="236">
        <v>0</v>
      </c>
      <c r="R551" s="236">
        <f>Q551*H551</f>
        <v>0</v>
      </c>
      <c r="S551" s="236">
        <v>0</v>
      </c>
      <c r="T551" s="237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8" t="s">
        <v>88</v>
      </c>
      <c r="AT551" s="238" t="s">
        <v>160</v>
      </c>
      <c r="AU551" s="238" t="s">
        <v>90</v>
      </c>
      <c r="AY551" s="18" t="s">
        <v>156</v>
      </c>
      <c r="BE551" s="239">
        <f>IF(N551="základní",J551,0)</f>
        <v>0</v>
      </c>
      <c r="BF551" s="239">
        <f>IF(N551="snížená",J551,0)</f>
        <v>0</v>
      </c>
      <c r="BG551" s="239">
        <f>IF(N551="zákl. přenesená",J551,0)</f>
        <v>0</v>
      </c>
      <c r="BH551" s="239">
        <f>IF(N551="sníž. přenesená",J551,0)</f>
        <v>0</v>
      </c>
      <c r="BI551" s="239">
        <f>IF(N551="nulová",J551,0)</f>
        <v>0</v>
      </c>
      <c r="BJ551" s="18" t="s">
        <v>88</v>
      </c>
      <c r="BK551" s="239">
        <f>ROUND(I551*H551,2)</f>
        <v>0</v>
      </c>
      <c r="BL551" s="18" t="s">
        <v>88</v>
      </c>
      <c r="BM551" s="238" t="s">
        <v>1078</v>
      </c>
    </row>
    <row r="552" s="2" customFormat="1" ht="49.05" customHeight="1">
      <c r="A552" s="39"/>
      <c r="B552" s="40"/>
      <c r="C552" s="227" t="s">
        <v>1079</v>
      </c>
      <c r="D552" s="227" t="s">
        <v>160</v>
      </c>
      <c r="E552" s="228" t="s">
        <v>1080</v>
      </c>
      <c r="F552" s="229" t="s">
        <v>1081</v>
      </c>
      <c r="G552" s="230" t="s">
        <v>163</v>
      </c>
      <c r="H552" s="231">
        <v>1</v>
      </c>
      <c r="I552" s="232"/>
      <c r="J552" s="233">
        <f>ROUND(I552*H552,2)</f>
        <v>0</v>
      </c>
      <c r="K552" s="229" t="s">
        <v>1</v>
      </c>
      <c r="L552" s="45"/>
      <c r="M552" s="234" t="s">
        <v>1</v>
      </c>
      <c r="N552" s="235" t="s">
        <v>45</v>
      </c>
      <c r="O552" s="92"/>
      <c r="P552" s="236">
        <f>O552*H552</f>
        <v>0</v>
      </c>
      <c r="Q552" s="236">
        <v>0</v>
      </c>
      <c r="R552" s="236">
        <f>Q552*H552</f>
        <v>0</v>
      </c>
      <c r="S552" s="236">
        <v>0</v>
      </c>
      <c r="T552" s="237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8" t="s">
        <v>88</v>
      </c>
      <c r="AT552" s="238" t="s">
        <v>160</v>
      </c>
      <c r="AU552" s="238" t="s">
        <v>90</v>
      </c>
      <c r="AY552" s="18" t="s">
        <v>156</v>
      </c>
      <c r="BE552" s="239">
        <f>IF(N552="základní",J552,0)</f>
        <v>0</v>
      </c>
      <c r="BF552" s="239">
        <f>IF(N552="snížená",J552,0)</f>
        <v>0</v>
      </c>
      <c r="BG552" s="239">
        <f>IF(N552="zákl. přenesená",J552,0)</f>
        <v>0</v>
      </c>
      <c r="BH552" s="239">
        <f>IF(N552="sníž. přenesená",J552,0)</f>
        <v>0</v>
      </c>
      <c r="BI552" s="239">
        <f>IF(N552="nulová",J552,0)</f>
        <v>0</v>
      </c>
      <c r="BJ552" s="18" t="s">
        <v>88</v>
      </c>
      <c r="BK552" s="239">
        <f>ROUND(I552*H552,2)</f>
        <v>0</v>
      </c>
      <c r="BL552" s="18" t="s">
        <v>88</v>
      </c>
      <c r="BM552" s="238" t="s">
        <v>1082</v>
      </c>
    </row>
    <row r="553" s="2" customFormat="1" ht="24.15" customHeight="1">
      <c r="A553" s="39"/>
      <c r="B553" s="40"/>
      <c r="C553" s="227" t="s">
        <v>1083</v>
      </c>
      <c r="D553" s="227" t="s">
        <v>160</v>
      </c>
      <c r="E553" s="228" t="s">
        <v>1084</v>
      </c>
      <c r="F553" s="229" t="s">
        <v>1085</v>
      </c>
      <c r="G553" s="230" t="s">
        <v>163</v>
      </c>
      <c r="H553" s="231">
        <v>1</v>
      </c>
      <c r="I553" s="232"/>
      <c r="J553" s="233">
        <f>ROUND(I553*H553,2)</f>
        <v>0</v>
      </c>
      <c r="K553" s="229" t="s">
        <v>1</v>
      </c>
      <c r="L553" s="45"/>
      <c r="M553" s="234" t="s">
        <v>1</v>
      </c>
      <c r="N553" s="235" t="s">
        <v>45</v>
      </c>
      <c r="O553" s="92"/>
      <c r="P553" s="236">
        <f>O553*H553</f>
        <v>0</v>
      </c>
      <c r="Q553" s="236">
        <v>0</v>
      </c>
      <c r="R553" s="236">
        <f>Q553*H553</f>
        <v>0</v>
      </c>
      <c r="S553" s="236">
        <v>0</v>
      </c>
      <c r="T553" s="237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8" t="s">
        <v>88</v>
      </c>
      <c r="AT553" s="238" t="s">
        <v>160</v>
      </c>
      <c r="AU553" s="238" t="s">
        <v>90</v>
      </c>
      <c r="AY553" s="18" t="s">
        <v>156</v>
      </c>
      <c r="BE553" s="239">
        <f>IF(N553="základní",J553,0)</f>
        <v>0</v>
      </c>
      <c r="BF553" s="239">
        <f>IF(N553="snížená",J553,0)</f>
        <v>0</v>
      </c>
      <c r="BG553" s="239">
        <f>IF(N553="zákl. přenesená",J553,0)</f>
        <v>0</v>
      </c>
      <c r="BH553" s="239">
        <f>IF(N553="sníž. přenesená",J553,0)</f>
        <v>0</v>
      </c>
      <c r="BI553" s="239">
        <f>IF(N553="nulová",J553,0)</f>
        <v>0</v>
      </c>
      <c r="BJ553" s="18" t="s">
        <v>88</v>
      </c>
      <c r="BK553" s="239">
        <f>ROUND(I553*H553,2)</f>
        <v>0</v>
      </c>
      <c r="BL553" s="18" t="s">
        <v>88</v>
      </c>
      <c r="BM553" s="238" t="s">
        <v>1086</v>
      </c>
    </row>
    <row r="554" s="2" customFormat="1" ht="16.5" customHeight="1">
      <c r="A554" s="39"/>
      <c r="B554" s="40"/>
      <c r="C554" s="227" t="s">
        <v>1087</v>
      </c>
      <c r="D554" s="227" t="s">
        <v>160</v>
      </c>
      <c r="E554" s="228" t="s">
        <v>1088</v>
      </c>
      <c r="F554" s="229" t="s">
        <v>1089</v>
      </c>
      <c r="G554" s="230" t="s">
        <v>163</v>
      </c>
      <c r="H554" s="231">
        <v>1</v>
      </c>
      <c r="I554" s="232"/>
      <c r="J554" s="233">
        <f>ROUND(I554*H554,2)</f>
        <v>0</v>
      </c>
      <c r="K554" s="229" t="s">
        <v>1</v>
      </c>
      <c r="L554" s="45"/>
      <c r="M554" s="234" t="s">
        <v>1</v>
      </c>
      <c r="N554" s="235" t="s">
        <v>45</v>
      </c>
      <c r="O554" s="92"/>
      <c r="P554" s="236">
        <f>O554*H554</f>
        <v>0</v>
      </c>
      <c r="Q554" s="236">
        <v>0</v>
      </c>
      <c r="R554" s="236">
        <f>Q554*H554</f>
        <v>0</v>
      </c>
      <c r="S554" s="236">
        <v>0</v>
      </c>
      <c r="T554" s="237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8" t="s">
        <v>88</v>
      </c>
      <c r="AT554" s="238" t="s">
        <v>160</v>
      </c>
      <c r="AU554" s="238" t="s">
        <v>90</v>
      </c>
      <c r="AY554" s="18" t="s">
        <v>156</v>
      </c>
      <c r="BE554" s="239">
        <f>IF(N554="základní",J554,0)</f>
        <v>0</v>
      </c>
      <c r="BF554" s="239">
        <f>IF(N554="snížená",J554,0)</f>
        <v>0</v>
      </c>
      <c r="BG554" s="239">
        <f>IF(N554="zákl. přenesená",J554,0)</f>
        <v>0</v>
      </c>
      <c r="BH554" s="239">
        <f>IF(N554="sníž. přenesená",J554,0)</f>
        <v>0</v>
      </c>
      <c r="BI554" s="239">
        <f>IF(N554="nulová",J554,0)</f>
        <v>0</v>
      </c>
      <c r="BJ554" s="18" t="s">
        <v>88</v>
      </c>
      <c r="BK554" s="239">
        <f>ROUND(I554*H554,2)</f>
        <v>0</v>
      </c>
      <c r="BL554" s="18" t="s">
        <v>88</v>
      </c>
      <c r="BM554" s="238" t="s">
        <v>1090</v>
      </c>
    </row>
    <row r="555" s="2" customFormat="1" ht="24.15" customHeight="1">
      <c r="A555" s="39"/>
      <c r="B555" s="40"/>
      <c r="C555" s="227" t="s">
        <v>1091</v>
      </c>
      <c r="D555" s="227" t="s">
        <v>160</v>
      </c>
      <c r="E555" s="228" t="s">
        <v>1092</v>
      </c>
      <c r="F555" s="229" t="s">
        <v>1093</v>
      </c>
      <c r="G555" s="230" t="s">
        <v>163</v>
      </c>
      <c r="H555" s="231">
        <v>1</v>
      </c>
      <c r="I555" s="232"/>
      <c r="J555" s="233">
        <f>ROUND(I555*H555,2)</f>
        <v>0</v>
      </c>
      <c r="K555" s="229" t="s">
        <v>1</v>
      </c>
      <c r="L555" s="45"/>
      <c r="M555" s="249" t="s">
        <v>1</v>
      </c>
      <c r="N555" s="250" t="s">
        <v>45</v>
      </c>
      <c r="O555" s="247"/>
      <c r="P555" s="251">
        <f>O555*H555</f>
        <v>0</v>
      </c>
      <c r="Q555" s="251">
        <v>0</v>
      </c>
      <c r="R555" s="251">
        <f>Q555*H555</f>
        <v>0</v>
      </c>
      <c r="S555" s="251">
        <v>0</v>
      </c>
      <c r="T555" s="252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8" t="s">
        <v>88</v>
      </c>
      <c r="AT555" s="238" t="s">
        <v>160</v>
      </c>
      <c r="AU555" s="238" t="s">
        <v>90</v>
      </c>
      <c r="AY555" s="18" t="s">
        <v>156</v>
      </c>
      <c r="BE555" s="239">
        <f>IF(N555="základní",J555,0)</f>
        <v>0</v>
      </c>
      <c r="BF555" s="239">
        <f>IF(N555="snížená",J555,0)</f>
        <v>0</v>
      </c>
      <c r="BG555" s="239">
        <f>IF(N555="zákl. přenesená",J555,0)</f>
        <v>0</v>
      </c>
      <c r="BH555" s="239">
        <f>IF(N555="sníž. přenesená",J555,0)</f>
        <v>0</v>
      </c>
      <c r="BI555" s="239">
        <f>IF(N555="nulová",J555,0)</f>
        <v>0</v>
      </c>
      <c r="BJ555" s="18" t="s">
        <v>88</v>
      </c>
      <c r="BK555" s="239">
        <f>ROUND(I555*H555,2)</f>
        <v>0</v>
      </c>
      <c r="BL555" s="18" t="s">
        <v>88</v>
      </c>
      <c r="BM555" s="238" t="s">
        <v>1094</v>
      </c>
    </row>
    <row r="556" s="2" customFormat="1" ht="6.96" customHeight="1">
      <c r="A556" s="39"/>
      <c r="B556" s="67"/>
      <c r="C556" s="68"/>
      <c r="D556" s="68"/>
      <c r="E556" s="68"/>
      <c r="F556" s="68"/>
      <c r="G556" s="68"/>
      <c r="H556" s="68"/>
      <c r="I556" s="68"/>
      <c r="J556" s="68"/>
      <c r="K556" s="68"/>
      <c r="L556" s="45"/>
      <c r="M556" s="39"/>
      <c r="O556" s="39"/>
      <c r="P556" s="39"/>
      <c r="Q556" s="39"/>
      <c r="R556" s="39"/>
      <c r="S556" s="39"/>
      <c r="T556" s="39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</row>
  </sheetData>
  <sheetProtection sheet="1" autoFilter="0" formatColumns="0" formatRows="0" objects="1" scenarios="1" spinCount="100000" saltValue="5ZEf2F169mmVAl+lPQHA85OdS1oyEmR0rh1+gHGsKYCVHzZq0FDoNF9p5Lix31ydLFQGdD5uh8QzHOEJEbMtQQ==" hashValue="X4zLZjjlmisbarftTngad49kprQ0ygOx68O2n0Fw+a1fsOGeEXolbdmJIDpqlKedA1Xx06voTvmv2FPWpjMgNQ==" algorithmName="SHA-512" password="CC35"/>
  <autoFilter ref="C126:K555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90</v>
      </c>
    </row>
    <row r="4" s="1" customFormat="1" ht="24.96" customHeight="1">
      <c r="B4" s="21"/>
      <c r="D4" s="149" t="s">
        <v>117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MVE Pořešín, DPS</v>
      </c>
      <c r="F7" s="151"/>
      <c r="G7" s="151"/>
      <c r="H7" s="151"/>
      <c r="L7" s="21"/>
    </row>
    <row r="8" s="1" customFormat="1" ht="12" customHeight="1">
      <c r="B8" s="21"/>
      <c r="D8" s="151" t="s">
        <v>118</v>
      </c>
      <c r="L8" s="21"/>
    </row>
    <row r="9" s="2" customFormat="1" ht="16.5" customHeight="1">
      <c r="A9" s="39"/>
      <c r="B9" s="45"/>
      <c r="C9" s="39"/>
      <c r="D9" s="39"/>
      <c r="E9" s="152" t="s">
        <v>1095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1096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1097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11. 11. 2025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">
        <v>33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34</v>
      </c>
      <c r="F23" s="39"/>
      <c r="G23" s="39"/>
      <c r="H23" s="39"/>
      <c r="I23" s="151" t="s">
        <v>28</v>
      </c>
      <c r="J23" s="142" t="s">
        <v>35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37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40</v>
      </c>
      <c r="E32" s="39"/>
      <c r="F32" s="39"/>
      <c r="G32" s="39"/>
      <c r="H32" s="39"/>
      <c r="I32" s="39"/>
      <c r="J32" s="161">
        <f>ROUND(J135,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42</v>
      </c>
      <c r="G34" s="39"/>
      <c r="H34" s="39"/>
      <c r="I34" s="162" t="s">
        <v>41</v>
      </c>
      <c r="J34" s="162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44</v>
      </c>
      <c r="E35" s="151" t="s">
        <v>45</v>
      </c>
      <c r="F35" s="164">
        <f>ROUND((SUM(BE135:BE566)),  2)</f>
        <v>0</v>
      </c>
      <c r="G35" s="39"/>
      <c r="H35" s="39"/>
      <c r="I35" s="165">
        <v>0.20999999999999999</v>
      </c>
      <c r="J35" s="164">
        <f>ROUND(((SUM(BE135:BE566))*I35),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46</v>
      </c>
      <c r="F36" s="164">
        <f>ROUND((SUM(BF135:BF566)),  2)</f>
        <v>0</v>
      </c>
      <c r="G36" s="39"/>
      <c r="H36" s="39"/>
      <c r="I36" s="165">
        <v>0.12</v>
      </c>
      <c r="J36" s="164">
        <f>ROUND(((SUM(BF135:BF566))*I36),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ROUND((SUM(BG135:BG566)),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48</v>
      </c>
      <c r="F38" s="164">
        <f>ROUND((SUM(BH135:BH566)),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49</v>
      </c>
      <c r="F39" s="164">
        <f>ROUND((SUM(BI135:BI566)),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50</v>
      </c>
      <c r="E41" s="168"/>
      <c r="F41" s="168"/>
      <c r="G41" s="169" t="s">
        <v>51</v>
      </c>
      <c r="H41" s="170" t="s">
        <v>52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MVE Pořešín, DPS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1095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1096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01.1 - Vtok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11. 11. 2025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Povodí Vltavy, státní podnik</v>
      </c>
      <c r="G93" s="41"/>
      <c r="H93" s="41"/>
      <c r="I93" s="33" t="s">
        <v>32</v>
      </c>
      <c r="J93" s="37" t="str">
        <f>E23</f>
        <v>Mürabell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121</v>
      </c>
      <c r="D96" s="186"/>
      <c r="E96" s="186"/>
      <c r="F96" s="186"/>
      <c r="G96" s="186"/>
      <c r="H96" s="186"/>
      <c r="I96" s="186"/>
      <c r="J96" s="187" t="s">
        <v>122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123</v>
      </c>
      <c r="D98" s="41"/>
      <c r="E98" s="41"/>
      <c r="F98" s="41"/>
      <c r="G98" s="41"/>
      <c r="H98" s="41"/>
      <c r="I98" s="41"/>
      <c r="J98" s="111">
        <f>J135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124</v>
      </c>
    </row>
    <row r="99" s="9" customFormat="1" ht="24.96" customHeight="1">
      <c r="A99" s="9"/>
      <c r="B99" s="189"/>
      <c r="C99" s="190"/>
      <c r="D99" s="191" t="s">
        <v>1098</v>
      </c>
      <c r="E99" s="192"/>
      <c r="F99" s="192"/>
      <c r="G99" s="192"/>
      <c r="H99" s="192"/>
      <c r="I99" s="192"/>
      <c r="J99" s="193">
        <f>J136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1099</v>
      </c>
      <c r="E100" s="197"/>
      <c r="F100" s="197"/>
      <c r="G100" s="197"/>
      <c r="H100" s="197"/>
      <c r="I100" s="197"/>
      <c r="J100" s="198">
        <f>J137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1100</v>
      </c>
      <c r="E101" s="197"/>
      <c r="F101" s="197"/>
      <c r="G101" s="197"/>
      <c r="H101" s="197"/>
      <c r="I101" s="197"/>
      <c r="J101" s="198">
        <f>J252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1101</v>
      </c>
      <c r="E102" s="197"/>
      <c r="F102" s="197"/>
      <c r="G102" s="197"/>
      <c r="H102" s="197"/>
      <c r="I102" s="197"/>
      <c r="J102" s="198">
        <f>J375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1102</v>
      </c>
      <c r="E103" s="197"/>
      <c r="F103" s="197"/>
      <c r="G103" s="197"/>
      <c r="H103" s="197"/>
      <c r="I103" s="197"/>
      <c r="J103" s="198">
        <f>J387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1103</v>
      </c>
      <c r="E104" s="197"/>
      <c r="F104" s="197"/>
      <c r="G104" s="197"/>
      <c r="H104" s="197"/>
      <c r="I104" s="197"/>
      <c r="J104" s="198">
        <f>J395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1104</v>
      </c>
      <c r="E105" s="197"/>
      <c r="F105" s="197"/>
      <c r="G105" s="197"/>
      <c r="H105" s="197"/>
      <c r="I105" s="197"/>
      <c r="J105" s="198">
        <f>J408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1105</v>
      </c>
      <c r="E106" s="197"/>
      <c r="F106" s="197"/>
      <c r="G106" s="197"/>
      <c r="H106" s="197"/>
      <c r="I106" s="197"/>
      <c r="J106" s="198">
        <f>J453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1106</v>
      </c>
      <c r="E107" s="197"/>
      <c r="F107" s="197"/>
      <c r="G107" s="197"/>
      <c r="H107" s="197"/>
      <c r="I107" s="197"/>
      <c r="J107" s="198">
        <f>J473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9"/>
      <c r="C108" s="190"/>
      <c r="D108" s="191" t="s">
        <v>1107</v>
      </c>
      <c r="E108" s="192"/>
      <c r="F108" s="192"/>
      <c r="G108" s="192"/>
      <c r="H108" s="192"/>
      <c r="I108" s="192"/>
      <c r="J108" s="193">
        <f>J477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5"/>
      <c r="C109" s="134"/>
      <c r="D109" s="196" t="s">
        <v>1108</v>
      </c>
      <c r="E109" s="197"/>
      <c r="F109" s="197"/>
      <c r="G109" s="197"/>
      <c r="H109" s="197"/>
      <c r="I109" s="197"/>
      <c r="J109" s="198">
        <f>J478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1109</v>
      </c>
      <c r="E110" s="197"/>
      <c r="F110" s="197"/>
      <c r="G110" s="197"/>
      <c r="H110" s="197"/>
      <c r="I110" s="197"/>
      <c r="J110" s="198">
        <f>J530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9"/>
      <c r="C111" s="190"/>
      <c r="D111" s="191" t="s">
        <v>1110</v>
      </c>
      <c r="E111" s="192"/>
      <c r="F111" s="192"/>
      <c r="G111" s="192"/>
      <c r="H111" s="192"/>
      <c r="I111" s="192"/>
      <c r="J111" s="193">
        <f>J540</f>
        <v>0</v>
      </c>
      <c r="K111" s="190"/>
      <c r="L111" s="19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95"/>
      <c r="C112" s="134"/>
      <c r="D112" s="196" t="s">
        <v>1111</v>
      </c>
      <c r="E112" s="197"/>
      <c r="F112" s="197"/>
      <c r="G112" s="197"/>
      <c r="H112" s="197"/>
      <c r="I112" s="197"/>
      <c r="J112" s="198">
        <f>J541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89"/>
      <c r="C113" s="190"/>
      <c r="D113" s="191" t="s">
        <v>1112</v>
      </c>
      <c r="E113" s="192"/>
      <c r="F113" s="192"/>
      <c r="G113" s="192"/>
      <c r="H113" s="192"/>
      <c r="I113" s="192"/>
      <c r="J113" s="193">
        <f>J556</f>
        <v>0</v>
      </c>
      <c r="K113" s="190"/>
      <c r="L113" s="19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142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84" t="str">
        <f>E7</f>
        <v>MVE Pořešín, DPS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" customFormat="1" ht="12" customHeight="1">
      <c r="B124" s="22"/>
      <c r="C124" s="33" t="s">
        <v>118</v>
      </c>
      <c r="D124" s="23"/>
      <c r="E124" s="23"/>
      <c r="F124" s="23"/>
      <c r="G124" s="23"/>
      <c r="H124" s="23"/>
      <c r="I124" s="23"/>
      <c r="J124" s="23"/>
      <c r="K124" s="23"/>
      <c r="L124" s="21"/>
    </row>
    <row r="125" s="2" customFormat="1" ht="16.5" customHeight="1">
      <c r="A125" s="39"/>
      <c r="B125" s="40"/>
      <c r="C125" s="41"/>
      <c r="D125" s="41"/>
      <c r="E125" s="184" t="s">
        <v>1095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1096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77" t="str">
        <f>E11</f>
        <v>SO 01.1 - Vtok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</v>
      </c>
      <c r="D129" s="41"/>
      <c r="E129" s="41"/>
      <c r="F129" s="28" t="str">
        <f>F14</f>
        <v xml:space="preserve"> </v>
      </c>
      <c r="G129" s="41"/>
      <c r="H129" s="41"/>
      <c r="I129" s="33" t="s">
        <v>22</v>
      </c>
      <c r="J129" s="80" t="str">
        <f>IF(J14="","",J14)</f>
        <v>11. 11. 2025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24</v>
      </c>
      <c r="D131" s="41"/>
      <c r="E131" s="41"/>
      <c r="F131" s="28" t="str">
        <f>E17</f>
        <v>Povodí Vltavy, státní podnik</v>
      </c>
      <c r="G131" s="41"/>
      <c r="H131" s="41"/>
      <c r="I131" s="33" t="s">
        <v>32</v>
      </c>
      <c r="J131" s="37" t="str">
        <f>E23</f>
        <v>Mürabell s.r.o.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30</v>
      </c>
      <c r="D132" s="41"/>
      <c r="E132" s="41"/>
      <c r="F132" s="28" t="str">
        <f>IF(E20="","",E20)</f>
        <v>Vyplň údaj</v>
      </c>
      <c r="G132" s="41"/>
      <c r="H132" s="41"/>
      <c r="I132" s="33" t="s">
        <v>37</v>
      </c>
      <c r="J132" s="37" t="str">
        <f>E26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200"/>
      <c r="B134" s="201"/>
      <c r="C134" s="202" t="s">
        <v>143</v>
      </c>
      <c r="D134" s="203" t="s">
        <v>65</v>
      </c>
      <c r="E134" s="203" t="s">
        <v>61</v>
      </c>
      <c r="F134" s="203" t="s">
        <v>62</v>
      </c>
      <c r="G134" s="203" t="s">
        <v>144</v>
      </c>
      <c r="H134" s="203" t="s">
        <v>145</v>
      </c>
      <c r="I134" s="203" t="s">
        <v>146</v>
      </c>
      <c r="J134" s="203" t="s">
        <v>122</v>
      </c>
      <c r="K134" s="204" t="s">
        <v>147</v>
      </c>
      <c r="L134" s="205"/>
      <c r="M134" s="101" t="s">
        <v>1</v>
      </c>
      <c r="N134" s="102" t="s">
        <v>44</v>
      </c>
      <c r="O134" s="102" t="s">
        <v>148</v>
      </c>
      <c r="P134" s="102" t="s">
        <v>149</v>
      </c>
      <c r="Q134" s="102" t="s">
        <v>150</v>
      </c>
      <c r="R134" s="102" t="s">
        <v>151</v>
      </c>
      <c r="S134" s="102" t="s">
        <v>152</v>
      </c>
      <c r="T134" s="103" t="s">
        <v>153</v>
      </c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/>
    </row>
    <row r="135" s="2" customFormat="1" ht="22.8" customHeight="1">
      <c r="A135" s="39"/>
      <c r="B135" s="40"/>
      <c r="C135" s="108" t="s">
        <v>154</v>
      </c>
      <c r="D135" s="41"/>
      <c r="E135" s="41"/>
      <c r="F135" s="41"/>
      <c r="G135" s="41"/>
      <c r="H135" s="41"/>
      <c r="I135" s="41"/>
      <c r="J135" s="206">
        <f>BK135</f>
        <v>0</v>
      </c>
      <c r="K135" s="41"/>
      <c r="L135" s="45"/>
      <c r="M135" s="104"/>
      <c r="N135" s="207"/>
      <c r="O135" s="105"/>
      <c r="P135" s="208">
        <f>P136+P477+P540+P556</f>
        <v>0</v>
      </c>
      <c r="Q135" s="105"/>
      <c r="R135" s="208">
        <f>R136+R477+R540+R556</f>
        <v>91.675257709999997</v>
      </c>
      <c r="S135" s="105"/>
      <c r="T135" s="209">
        <f>T136+T477+T540+T556</f>
        <v>132.196617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79</v>
      </c>
      <c r="AU135" s="18" t="s">
        <v>124</v>
      </c>
      <c r="BK135" s="210">
        <f>BK136+BK477+BK540+BK556</f>
        <v>0</v>
      </c>
    </row>
    <row r="136" s="12" customFormat="1" ht="25.92" customHeight="1">
      <c r="A136" s="12"/>
      <c r="B136" s="211"/>
      <c r="C136" s="212"/>
      <c r="D136" s="213" t="s">
        <v>79</v>
      </c>
      <c r="E136" s="214" t="s">
        <v>1113</v>
      </c>
      <c r="F136" s="214" t="s">
        <v>1114</v>
      </c>
      <c r="G136" s="212"/>
      <c r="H136" s="212"/>
      <c r="I136" s="215"/>
      <c r="J136" s="216">
        <f>BK136</f>
        <v>0</v>
      </c>
      <c r="K136" s="212"/>
      <c r="L136" s="217"/>
      <c r="M136" s="218"/>
      <c r="N136" s="219"/>
      <c r="O136" s="219"/>
      <c r="P136" s="220">
        <f>P137+P252+P375+P387+P395+P408+P453+P473</f>
        <v>0</v>
      </c>
      <c r="Q136" s="219"/>
      <c r="R136" s="220">
        <f>R137+R252+R375+R387+R395+R408+R453+R473</f>
        <v>89.829349710000002</v>
      </c>
      <c r="S136" s="219"/>
      <c r="T136" s="221">
        <f>T137+T252+T375+T387+T395+T408+T453+T473</f>
        <v>34.3598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155</v>
      </c>
      <c r="AT136" s="223" t="s">
        <v>79</v>
      </c>
      <c r="AU136" s="223" t="s">
        <v>80</v>
      </c>
      <c r="AY136" s="222" t="s">
        <v>156</v>
      </c>
      <c r="BK136" s="224">
        <f>BK137+BK252+BK375+BK387+BK395+BK408+BK453+BK473</f>
        <v>0</v>
      </c>
    </row>
    <row r="137" s="12" customFormat="1" ht="22.8" customHeight="1">
      <c r="A137" s="12"/>
      <c r="B137" s="211"/>
      <c r="C137" s="212"/>
      <c r="D137" s="213" t="s">
        <v>79</v>
      </c>
      <c r="E137" s="225" t="s">
        <v>88</v>
      </c>
      <c r="F137" s="225" t="s">
        <v>1115</v>
      </c>
      <c r="G137" s="212"/>
      <c r="H137" s="212"/>
      <c r="I137" s="215"/>
      <c r="J137" s="226">
        <f>BK137</f>
        <v>0</v>
      </c>
      <c r="K137" s="212"/>
      <c r="L137" s="217"/>
      <c r="M137" s="218"/>
      <c r="N137" s="219"/>
      <c r="O137" s="219"/>
      <c r="P137" s="220">
        <f>SUM(P138:P251)</f>
        <v>0</v>
      </c>
      <c r="Q137" s="219"/>
      <c r="R137" s="220">
        <f>SUM(R138:R251)</f>
        <v>45.855130000000003</v>
      </c>
      <c r="S137" s="219"/>
      <c r="T137" s="221">
        <f>SUM(T138:T251)</f>
        <v>13.395200000000001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2" t="s">
        <v>155</v>
      </c>
      <c r="AT137" s="223" t="s">
        <v>79</v>
      </c>
      <c r="AU137" s="223" t="s">
        <v>88</v>
      </c>
      <c r="AY137" s="222" t="s">
        <v>156</v>
      </c>
      <c r="BK137" s="224">
        <f>SUM(BK138:BK251)</f>
        <v>0</v>
      </c>
    </row>
    <row r="138" s="2" customFormat="1" ht="16.5" customHeight="1">
      <c r="A138" s="39"/>
      <c r="B138" s="40"/>
      <c r="C138" s="227" t="s">
        <v>88</v>
      </c>
      <c r="D138" s="227" t="s">
        <v>160</v>
      </c>
      <c r="E138" s="228" t="s">
        <v>1116</v>
      </c>
      <c r="F138" s="229" t="s">
        <v>1117</v>
      </c>
      <c r="G138" s="230" t="s">
        <v>1118</v>
      </c>
      <c r="H138" s="231">
        <v>7.3600000000000003</v>
      </c>
      <c r="I138" s="232"/>
      <c r="J138" s="233">
        <f>ROUND(I138*H138,2)</f>
        <v>0</v>
      </c>
      <c r="K138" s="229" t="s">
        <v>1119</v>
      </c>
      <c r="L138" s="45"/>
      <c r="M138" s="234" t="s">
        <v>1</v>
      </c>
      <c r="N138" s="235" t="s">
        <v>45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1.8200000000000001</v>
      </c>
      <c r="T138" s="237">
        <f>S138*H138</f>
        <v>13.395200000000001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172</v>
      </c>
      <c r="AT138" s="238" t="s">
        <v>160</v>
      </c>
      <c r="AU138" s="238" t="s">
        <v>90</v>
      </c>
      <c r="AY138" s="18" t="s">
        <v>156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88</v>
      </c>
      <c r="BK138" s="239">
        <f>ROUND(I138*H138,2)</f>
        <v>0</v>
      </c>
      <c r="BL138" s="18" t="s">
        <v>172</v>
      </c>
      <c r="BM138" s="238" t="s">
        <v>1120</v>
      </c>
    </row>
    <row r="139" s="2" customFormat="1">
      <c r="A139" s="39"/>
      <c r="B139" s="40"/>
      <c r="C139" s="41"/>
      <c r="D139" s="240" t="s">
        <v>1121</v>
      </c>
      <c r="E139" s="41"/>
      <c r="F139" s="285" t="s">
        <v>1122</v>
      </c>
      <c r="G139" s="41"/>
      <c r="H139" s="41"/>
      <c r="I139" s="242"/>
      <c r="J139" s="41"/>
      <c r="K139" s="41"/>
      <c r="L139" s="45"/>
      <c r="M139" s="243"/>
      <c r="N139" s="244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1121</v>
      </c>
      <c r="AU139" s="18" t="s">
        <v>90</v>
      </c>
    </row>
    <row r="140" s="2" customFormat="1">
      <c r="A140" s="39"/>
      <c r="B140" s="40"/>
      <c r="C140" s="41"/>
      <c r="D140" s="286" t="s">
        <v>1123</v>
      </c>
      <c r="E140" s="41"/>
      <c r="F140" s="287" t="s">
        <v>1124</v>
      </c>
      <c r="G140" s="41"/>
      <c r="H140" s="41"/>
      <c r="I140" s="242"/>
      <c r="J140" s="41"/>
      <c r="K140" s="41"/>
      <c r="L140" s="45"/>
      <c r="M140" s="243"/>
      <c r="N140" s="244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1123</v>
      </c>
      <c r="AU140" s="18" t="s">
        <v>90</v>
      </c>
    </row>
    <row r="141" s="15" customFormat="1">
      <c r="A141" s="15"/>
      <c r="B141" s="288"/>
      <c r="C141" s="289"/>
      <c r="D141" s="240" t="s">
        <v>443</v>
      </c>
      <c r="E141" s="290" t="s">
        <v>1</v>
      </c>
      <c r="F141" s="291" t="s">
        <v>1125</v>
      </c>
      <c r="G141" s="289"/>
      <c r="H141" s="290" t="s">
        <v>1</v>
      </c>
      <c r="I141" s="292"/>
      <c r="J141" s="289"/>
      <c r="K141" s="289"/>
      <c r="L141" s="293"/>
      <c r="M141" s="294"/>
      <c r="N141" s="295"/>
      <c r="O141" s="295"/>
      <c r="P141" s="295"/>
      <c r="Q141" s="295"/>
      <c r="R141" s="295"/>
      <c r="S141" s="295"/>
      <c r="T141" s="29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97" t="s">
        <v>443</v>
      </c>
      <c r="AU141" s="297" t="s">
        <v>90</v>
      </c>
      <c r="AV141" s="15" t="s">
        <v>88</v>
      </c>
      <c r="AW141" s="15" t="s">
        <v>36</v>
      </c>
      <c r="AX141" s="15" t="s">
        <v>80</v>
      </c>
      <c r="AY141" s="297" t="s">
        <v>156</v>
      </c>
    </row>
    <row r="142" s="15" customFormat="1">
      <c r="A142" s="15"/>
      <c r="B142" s="288"/>
      <c r="C142" s="289"/>
      <c r="D142" s="240" t="s">
        <v>443</v>
      </c>
      <c r="E142" s="290" t="s">
        <v>1</v>
      </c>
      <c r="F142" s="291" t="s">
        <v>1126</v>
      </c>
      <c r="G142" s="289"/>
      <c r="H142" s="290" t="s">
        <v>1</v>
      </c>
      <c r="I142" s="292"/>
      <c r="J142" s="289"/>
      <c r="K142" s="289"/>
      <c r="L142" s="293"/>
      <c r="M142" s="294"/>
      <c r="N142" s="295"/>
      <c r="O142" s="295"/>
      <c r="P142" s="295"/>
      <c r="Q142" s="295"/>
      <c r="R142" s="295"/>
      <c r="S142" s="295"/>
      <c r="T142" s="29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97" t="s">
        <v>443</v>
      </c>
      <c r="AU142" s="297" t="s">
        <v>90</v>
      </c>
      <c r="AV142" s="15" t="s">
        <v>88</v>
      </c>
      <c r="AW142" s="15" t="s">
        <v>36</v>
      </c>
      <c r="AX142" s="15" t="s">
        <v>80</v>
      </c>
      <c r="AY142" s="297" t="s">
        <v>156</v>
      </c>
    </row>
    <row r="143" s="15" customFormat="1">
      <c r="A143" s="15"/>
      <c r="B143" s="288"/>
      <c r="C143" s="289"/>
      <c r="D143" s="240" t="s">
        <v>443</v>
      </c>
      <c r="E143" s="290" t="s">
        <v>1</v>
      </c>
      <c r="F143" s="291" t="s">
        <v>1127</v>
      </c>
      <c r="G143" s="289"/>
      <c r="H143" s="290" t="s">
        <v>1</v>
      </c>
      <c r="I143" s="292"/>
      <c r="J143" s="289"/>
      <c r="K143" s="289"/>
      <c r="L143" s="293"/>
      <c r="M143" s="294"/>
      <c r="N143" s="295"/>
      <c r="O143" s="295"/>
      <c r="P143" s="295"/>
      <c r="Q143" s="295"/>
      <c r="R143" s="295"/>
      <c r="S143" s="295"/>
      <c r="T143" s="29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97" t="s">
        <v>443</v>
      </c>
      <c r="AU143" s="297" t="s">
        <v>90</v>
      </c>
      <c r="AV143" s="15" t="s">
        <v>88</v>
      </c>
      <c r="AW143" s="15" t="s">
        <v>36</v>
      </c>
      <c r="AX143" s="15" t="s">
        <v>80</v>
      </c>
      <c r="AY143" s="297" t="s">
        <v>156</v>
      </c>
    </row>
    <row r="144" s="13" customFormat="1">
      <c r="A144" s="13"/>
      <c r="B144" s="263"/>
      <c r="C144" s="264"/>
      <c r="D144" s="240" t="s">
        <v>443</v>
      </c>
      <c r="E144" s="265" t="s">
        <v>1</v>
      </c>
      <c r="F144" s="266" t="s">
        <v>1128</v>
      </c>
      <c r="G144" s="264"/>
      <c r="H144" s="267">
        <v>7.3600000000000003</v>
      </c>
      <c r="I144" s="268"/>
      <c r="J144" s="264"/>
      <c r="K144" s="264"/>
      <c r="L144" s="269"/>
      <c r="M144" s="270"/>
      <c r="N144" s="271"/>
      <c r="O144" s="271"/>
      <c r="P144" s="271"/>
      <c r="Q144" s="271"/>
      <c r="R144" s="271"/>
      <c r="S144" s="271"/>
      <c r="T144" s="27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3" t="s">
        <v>443</v>
      </c>
      <c r="AU144" s="273" t="s">
        <v>90</v>
      </c>
      <c r="AV144" s="13" t="s">
        <v>90</v>
      </c>
      <c r="AW144" s="13" t="s">
        <v>36</v>
      </c>
      <c r="AX144" s="13" t="s">
        <v>80</v>
      </c>
      <c r="AY144" s="273" t="s">
        <v>156</v>
      </c>
    </row>
    <row r="145" s="14" customFormat="1">
      <c r="A145" s="14"/>
      <c r="B145" s="274"/>
      <c r="C145" s="275"/>
      <c r="D145" s="240" t="s">
        <v>443</v>
      </c>
      <c r="E145" s="276" t="s">
        <v>1</v>
      </c>
      <c r="F145" s="277" t="s">
        <v>445</v>
      </c>
      <c r="G145" s="275"/>
      <c r="H145" s="278">
        <v>7.3600000000000003</v>
      </c>
      <c r="I145" s="279"/>
      <c r="J145" s="275"/>
      <c r="K145" s="275"/>
      <c r="L145" s="280"/>
      <c r="M145" s="281"/>
      <c r="N145" s="282"/>
      <c r="O145" s="282"/>
      <c r="P145" s="282"/>
      <c r="Q145" s="282"/>
      <c r="R145" s="282"/>
      <c r="S145" s="282"/>
      <c r="T145" s="28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4" t="s">
        <v>443</v>
      </c>
      <c r="AU145" s="284" t="s">
        <v>90</v>
      </c>
      <c r="AV145" s="14" t="s">
        <v>172</v>
      </c>
      <c r="AW145" s="14" t="s">
        <v>36</v>
      </c>
      <c r="AX145" s="14" t="s">
        <v>88</v>
      </c>
      <c r="AY145" s="284" t="s">
        <v>156</v>
      </c>
    </row>
    <row r="146" s="2" customFormat="1" ht="24.15" customHeight="1">
      <c r="A146" s="39"/>
      <c r="B146" s="40"/>
      <c r="C146" s="227" t="s">
        <v>90</v>
      </c>
      <c r="D146" s="227" t="s">
        <v>160</v>
      </c>
      <c r="E146" s="228" t="s">
        <v>1129</v>
      </c>
      <c r="F146" s="229" t="s">
        <v>1130</v>
      </c>
      <c r="G146" s="230" t="s">
        <v>1118</v>
      </c>
      <c r="H146" s="231">
        <v>6.1749999999999998</v>
      </c>
      <c r="I146" s="232"/>
      <c r="J146" s="233">
        <f>ROUND(I146*H146,2)</f>
        <v>0</v>
      </c>
      <c r="K146" s="229" t="s">
        <v>1119</v>
      </c>
      <c r="L146" s="45"/>
      <c r="M146" s="234" t="s">
        <v>1</v>
      </c>
      <c r="N146" s="235" t="s">
        <v>45</v>
      </c>
      <c r="O146" s="92"/>
      <c r="P146" s="236">
        <f>O146*H146</f>
        <v>0</v>
      </c>
      <c r="Q146" s="236">
        <v>0.40000000000000002</v>
      </c>
      <c r="R146" s="236">
        <f>Q146*H146</f>
        <v>2.4700000000000002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172</v>
      </c>
      <c r="AT146" s="238" t="s">
        <v>160</v>
      </c>
      <c r="AU146" s="238" t="s">
        <v>90</v>
      </c>
      <c r="AY146" s="18" t="s">
        <v>156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88</v>
      </c>
      <c r="BK146" s="239">
        <f>ROUND(I146*H146,2)</f>
        <v>0</v>
      </c>
      <c r="BL146" s="18" t="s">
        <v>172</v>
      </c>
      <c r="BM146" s="238" t="s">
        <v>1131</v>
      </c>
    </row>
    <row r="147" s="2" customFormat="1">
      <c r="A147" s="39"/>
      <c r="B147" s="40"/>
      <c r="C147" s="41"/>
      <c r="D147" s="240" t="s">
        <v>1121</v>
      </c>
      <c r="E147" s="41"/>
      <c r="F147" s="285" t="s">
        <v>1132</v>
      </c>
      <c r="G147" s="41"/>
      <c r="H147" s="41"/>
      <c r="I147" s="242"/>
      <c r="J147" s="41"/>
      <c r="K147" s="41"/>
      <c r="L147" s="45"/>
      <c r="M147" s="243"/>
      <c r="N147" s="24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1121</v>
      </c>
      <c r="AU147" s="18" t="s">
        <v>90</v>
      </c>
    </row>
    <row r="148" s="2" customFormat="1">
      <c r="A148" s="39"/>
      <c r="B148" s="40"/>
      <c r="C148" s="41"/>
      <c r="D148" s="286" t="s">
        <v>1123</v>
      </c>
      <c r="E148" s="41"/>
      <c r="F148" s="287" t="s">
        <v>1133</v>
      </c>
      <c r="G148" s="41"/>
      <c r="H148" s="41"/>
      <c r="I148" s="242"/>
      <c r="J148" s="41"/>
      <c r="K148" s="41"/>
      <c r="L148" s="45"/>
      <c r="M148" s="243"/>
      <c r="N148" s="244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1123</v>
      </c>
      <c r="AU148" s="18" t="s">
        <v>90</v>
      </c>
    </row>
    <row r="149" s="15" customFormat="1">
      <c r="A149" s="15"/>
      <c r="B149" s="288"/>
      <c r="C149" s="289"/>
      <c r="D149" s="240" t="s">
        <v>443</v>
      </c>
      <c r="E149" s="290" t="s">
        <v>1</v>
      </c>
      <c r="F149" s="291" t="s">
        <v>1134</v>
      </c>
      <c r="G149" s="289"/>
      <c r="H149" s="290" t="s">
        <v>1</v>
      </c>
      <c r="I149" s="292"/>
      <c r="J149" s="289"/>
      <c r="K149" s="289"/>
      <c r="L149" s="293"/>
      <c r="M149" s="294"/>
      <c r="N149" s="295"/>
      <c r="O149" s="295"/>
      <c r="P149" s="295"/>
      <c r="Q149" s="295"/>
      <c r="R149" s="295"/>
      <c r="S149" s="295"/>
      <c r="T149" s="29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97" t="s">
        <v>443</v>
      </c>
      <c r="AU149" s="297" t="s">
        <v>90</v>
      </c>
      <c r="AV149" s="15" t="s">
        <v>88</v>
      </c>
      <c r="AW149" s="15" t="s">
        <v>36</v>
      </c>
      <c r="AX149" s="15" t="s">
        <v>80</v>
      </c>
      <c r="AY149" s="297" t="s">
        <v>156</v>
      </c>
    </row>
    <row r="150" s="13" customFormat="1">
      <c r="A150" s="13"/>
      <c r="B150" s="263"/>
      <c r="C150" s="264"/>
      <c r="D150" s="240" t="s">
        <v>443</v>
      </c>
      <c r="E150" s="265" t="s">
        <v>1</v>
      </c>
      <c r="F150" s="266" t="s">
        <v>1135</v>
      </c>
      <c r="G150" s="264"/>
      <c r="H150" s="267">
        <v>3.6800000000000002</v>
      </c>
      <c r="I150" s="268"/>
      <c r="J150" s="264"/>
      <c r="K150" s="264"/>
      <c r="L150" s="269"/>
      <c r="M150" s="270"/>
      <c r="N150" s="271"/>
      <c r="O150" s="271"/>
      <c r="P150" s="271"/>
      <c r="Q150" s="271"/>
      <c r="R150" s="271"/>
      <c r="S150" s="271"/>
      <c r="T150" s="27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3" t="s">
        <v>443</v>
      </c>
      <c r="AU150" s="273" t="s">
        <v>90</v>
      </c>
      <c r="AV150" s="13" t="s">
        <v>90</v>
      </c>
      <c r="AW150" s="13" t="s">
        <v>36</v>
      </c>
      <c r="AX150" s="13" t="s">
        <v>80</v>
      </c>
      <c r="AY150" s="273" t="s">
        <v>156</v>
      </c>
    </row>
    <row r="151" s="15" customFormat="1">
      <c r="A151" s="15"/>
      <c r="B151" s="288"/>
      <c r="C151" s="289"/>
      <c r="D151" s="240" t="s">
        <v>443</v>
      </c>
      <c r="E151" s="290" t="s">
        <v>1</v>
      </c>
      <c r="F151" s="291" t="s">
        <v>1136</v>
      </c>
      <c r="G151" s="289"/>
      <c r="H151" s="290" t="s">
        <v>1</v>
      </c>
      <c r="I151" s="292"/>
      <c r="J151" s="289"/>
      <c r="K151" s="289"/>
      <c r="L151" s="293"/>
      <c r="M151" s="294"/>
      <c r="N151" s="295"/>
      <c r="O151" s="295"/>
      <c r="P151" s="295"/>
      <c r="Q151" s="295"/>
      <c r="R151" s="295"/>
      <c r="S151" s="295"/>
      <c r="T151" s="29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97" t="s">
        <v>443</v>
      </c>
      <c r="AU151" s="297" t="s">
        <v>90</v>
      </c>
      <c r="AV151" s="15" t="s">
        <v>88</v>
      </c>
      <c r="AW151" s="15" t="s">
        <v>36</v>
      </c>
      <c r="AX151" s="15" t="s">
        <v>80</v>
      </c>
      <c r="AY151" s="297" t="s">
        <v>156</v>
      </c>
    </row>
    <row r="152" s="13" customFormat="1">
      <c r="A152" s="13"/>
      <c r="B152" s="263"/>
      <c r="C152" s="264"/>
      <c r="D152" s="240" t="s">
        <v>443</v>
      </c>
      <c r="E152" s="265" t="s">
        <v>1</v>
      </c>
      <c r="F152" s="266" t="s">
        <v>1137</v>
      </c>
      <c r="G152" s="264"/>
      <c r="H152" s="267">
        <v>2.4950000000000001</v>
      </c>
      <c r="I152" s="268"/>
      <c r="J152" s="264"/>
      <c r="K152" s="264"/>
      <c r="L152" s="269"/>
      <c r="M152" s="270"/>
      <c r="N152" s="271"/>
      <c r="O152" s="271"/>
      <c r="P152" s="271"/>
      <c r="Q152" s="271"/>
      <c r="R152" s="271"/>
      <c r="S152" s="271"/>
      <c r="T152" s="27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3" t="s">
        <v>443</v>
      </c>
      <c r="AU152" s="273" t="s">
        <v>90</v>
      </c>
      <c r="AV152" s="13" t="s">
        <v>90</v>
      </c>
      <c r="AW152" s="13" t="s">
        <v>36</v>
      </c>
      <c r="AX152" s="13" t="s">
        <v>80</v>
      </c>
      <c r="AY152" s="273" t="s">
        <v>156</v>
      </c>
    </row>
    <row r="153" s="14" customFormat="1">
      <c r="A153" s="14"/>
      <c r="B153" s="274"/>
      <c r="C153" s="275"/>
      <c r="D153" s="240" t="s">
        <v>443</v>
      </c>
      <c r="E153" s="276" t="s">
        <v>1</v>
      </c>
      <c r="F153" s="277" t="s">
        <v>445</v>
      </c>
      <c r="G153" s="275"/>
      <c r="H153" s="278">
        <v>6.1749999999999998</v>
      </c>
      <c r="I153" s="279"/>
      <c r="J153" s="275"/>
      <c r="K153" s="275"/>
      <c r="L153" s="280"/>
      <c r="M153" s="281"/>
      <c r="N153" s="282"/>
      <c r="O153" s="282"/>
      <c r="P153" s="282"/>
      <c r="Q153" s="282"/>
      <c r="R153" s="282"/>
      <c r="S153" s="282"/>
      <c r="T153" s="28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84" t="s">
        <v>443</v>
      </c>
      <c r="AU153" s="284" t="s">
        <v>90</v>
      </c>
      <c r="AV153" s="14" t="s">
        <v>172</v>
      </c>
      <c r="AW153" s="14" t="s">
        <v>36</v>
      </c>
      <c r="AX153" s="14" t="s">
        <v>88</v>
      </c>
      <c r="AY153" s="284" t="s">
        <v>156</v>
      </c>
    </row>
    <row r="154" s="2" customFormat="1" ht="33" customHeight="1">
      <c r="A154" s="39"/>
      <c r="B154" s="40"/>
      <c r="C154" s="227" t="s">
        <v>164</v>
      </c>
      <c r="D154" s="227" t="s">
        <v>160</v>
      </c>
      <c r="E154" s="228" t="s">
        <v>1138</v>
      </c>
      <c r="F154" s="229" t="s">
        <v>1139</v>
      </c>
      <c r="G154" s="230" t="s">
        <v>1118</v>
      </c>
      <c r="H154" s="231">
        <v>12.35</v>
      </c>
      <c r="I154" s="232"/>
      <c r="J154" s="233">
        <f>ROUND(I154*H154,2)</f>
        <v>0</v>
      </c>
      <c r="K154" s="229" t="s">
        <v>1119</v>
      </c>
      <c r="L154" s="45"/>
      <c r="M154" s="234" t="s">
        <v>1</v>
      </c>
      <c r="N154" s="235" t="s">
        <v>45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172</v>
      </c>
      <c r="AT154" s="238" t="s">
        <v>160</v>
      </c>
      <c r="AU154" s="238" t="s">
        <v>90</v>
      </c>
      <c r="AY154" s="18" t="s">
        <v>156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88</v>
      </c>
      <c r="BK154" s="239">
        <f>ROUND(I154*H154,2)</f>
        <v>0</v>
      </c>
      <c r="BL154" s="18" t="s">
        <v>172</v>
      </c>
      <c r="BM154" s="238" t="s">
        <v>1140</v>
      </c>
    </row>
    <row r="155" s="2" customFormat="1">
      <c r="A155" s="39"/>
      <c r="B155" s="40"/>
      <c r="C155" s="41"/>
      <c r="D155" s="240" t="s">
        <v>1121</v>
      </c>
      <c r="E155" s="41"/>
      <c r="F155" s="285" t="s">
        <v>1141</v>
      </c>
      <c r="G155" s="41"/>
      <c r="H155" s="41"/>
      <c r="I155" s="242"/>
      <c r="J155" s="41"/>
      <c r="K155" s="41"/>
      <c r="L155" s="45"/>
      <c r="M155" s="243"/>
      <c r="N155" s="24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1121</v>
      </c>
      <c r="AU155" s="18" t="s">
        <v>90</v>
      </c>
    </row>
    <row r="156" s="2" customFormat="1">
      <c r="A156" s="39"/>
      <c r="B156" s="40"/>
      <c r="C156" s="41"/>
      <c r="D156" s="286" t="s">
        <v>1123</v>
      </c>
      <c r="E156" s="41"/>
      <c r="F156" s="287" t="s">
        <v>1142</v>
      </c>
      <c r="G156" s="41"/>
      <c r="H156" s="41"/>
      <c r="I156" s="242"/>
      <c r="J156" s="41"/>
      <c r="K156" s="41"/>
      <c r="L156" s="45"/>
      <c r="M156" s="243"/>
      <c r="N156" s="244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1123</v>
      </c>
      <c r="AU156" s="18" t="s">
        <v>90</v>
      </c>
    </row>
    <row r="157" s="15" customFormat="1">
      <c r="A157" s="15"/>
      <c r="B157" s="288"/>
      <c r="C157" s="289"/>
      <c r="D157" s="240" t="s">
        <v>443</v>
      </c>
      <c r="E157" s="290" t="s">
        <v>1</v>
      </c>
      <c r="F157" s="291" t="s">
        <v>1134</v>
      </c>
      <c r="G157" s="289"/>
      <c r="H157" s="290" t="s">
        <v>1</v>
      </c>
      <c r="I157" s="292"/>
      <c r="J157" s="289"/>
      <c r="K157" s="289"/>
      <c r="L157" s="293"/>
      <c r="M157" s="294"/>
      <c r="N157" s="295"/>
      <c r="O157" s="295"/>
      <c r="P157" s="295"/>
      <c r="Q157" s="295"/>
      <c r="R157" s="295"/>
      <c r="S157" s="295"/>
      <c r="T157" s="29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97" t="s">
        <v>443</v>
      </c>
      <c r="AU157" s="297" t="s">
        <v>90</v>
      </c>
      <c r="AV157" s="15" t="s">
        <v>88</v>
      </c>
      <c r="AW157" s="15" t="s">
        <v>36</v>
      </c>
      <c r="AX157" s="15" t="s">
        <v>80</v>
      </c>
      <c r="AY157" s="297" t="s">
        <v>156</v>
      </c>
    </row>
    <row r="158" s="13" customFormat="1">
      <c r="A158" s="13"/>
      <c r="B158" s="263"/>
      <c r="C158" s="264"/>
      <c r="D158" s="240" t="s">
        <v>443</v>
      </c>
      <c r="E158" s="265" t="s">
        <v>1</v>
      </c>
      <c r="F158" s="266" t="s">
        <v>1143</v>
      </c>
      <c r="G158" s="264"/>
      <c r="H158" s="267">
        <v>7.3600000000000003</v>
      </c>
      <c r="I158" s="268"/>
      <c r="J158" s="264"/>
      <c r="K158" s="264"/>
      <c r="L158" s="269"/>
      <c r="M158" s="270"/>
      <c r="N158" s="271"/>
      <c r="O158" s="271"/>
      <c r="P158" s="271"/>
      <c r="Q158" s="271"/>
      <c r="R158" s="271"/>
      <c r="S158" s="271"/>
      <c r="T158" s="27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3" t="s">
        <v>443</v>
      </c>
      <c r="AU158" s="273" t="s">
        <v>90</v>
      </c>
      <c r="AV158" s="13" t="s">
        <v>90</v>
      </c>
      <c r="AW158" s="13" t="s">
        <v>36</v>
      </c>
      <c r="AX158" s="13" t="s">
        <v>80</v>
      </c>
      <c r="AY158" s="273" t="s">
        <v>156</v>
      </c>
    </row>
    <row r="159" s="15" customFormat="1">
      <c r="A159" s="15"/>
      <c r="B159" s="288"/>
      <c r="C159" s="289"/>
      <c r="D159" s="240" t="s">
        <v>443</v>
      </c>
      <c r="E159" s="290" t="s">
        <v>1</v>
      </c>
      <c r="F159" s="291" t="s">
        <v>1136</v>
      </c>
      <c r="G159" s="289"/>
      <c r="H159" s="290" t="s">
        <v>1</v>
      </c>
      <c r="I159" s="292"/>
      <c r="J159" s="289"/>
      <c r="K159" s="289"/>
      <c r="L159" s="293"/>
      <c r="M159" s="294"/>
      <c r="N159" s="295"/>
      <c r="O159" s="295"/>
      <c r="P159" s="295"/>
      <c r="Q159" s="295"/>
      <c r="R159" s="295"/>
      <c r="S159" s="295"/>
      <c r="T159" s="29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97" t="s">
        <v>443</v>
      </c>
      <c r="AU159" s="297" t="s">
        <v>90</v>
      </c>
      <c r="AV159" s="15" t="s">
        <v>88</v>
      </c>
      <c r="AW159" s="15" t="s">
        <v>36</v>
      </c>
      <c r="AX159" s="15" t="s">
        <v>80</v>
      </c>
      <c r="AY159" s="297" t="s">
        <v>156</v>
      </c>
    </row>
    <row r="160" s="13" customFormat="1">
      <c r="A160" s="13"/>
      <c r="B160" s="263"/>
      <c r="C160" s="264"/>
      <c r="D160" s="240" t="s">
        <v>443</v>
      </c>
      <c r="E160" s="265" t="s">
        <v>1</v>
      </c>
      <c r="F160" s="266" t="s">
        <v>1144</v>
      </c>
      <c r="G160" s="264"/>
      <c r="H160" s="267">
        <v>4.9900000000000002</v>
      </c>
      <c r="I160" s="268"/>
      <c r="J160" s="264"/>
      <c r="K160" s="264"/>
      <c r="L160" s="269"/>
      <c r="M160" s="270"/>
      <c r="N160" s="271"/>
      <c r="O160" s="271"/>
      <c r="P160" s="271"/>
      <c r="Q160" s="271"/>
      <c r="R160" s="271"/>
      <c r="S160" s="271"/>
      <c r="T160" s="27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3" t="s">
        <v>443</v>
      </c>
      <c r="AU160" s="273" t="s">
        <v>90</v>
      </c>
      <c r="AV160" s="13" t="s">
        <v>90</v>
      </c>
      <c r="AW160" s="13" t="s">
        <v>36</v>
      </c>
      <c r="AX160" s="13" t="s">
        <v>80</v>
      </c>
      <c r="AY160" s="273" t="s">
        <v>156</v>
      </c>
    </row>
    <row r="161" s="14" customFormat="1">
      <c r="A161" s="14"/>
      <c r="B161" s="274"/>
      <c r="C161" s="275"/>
      <c r="D161" s="240" t="s">
        <v>443</v>
      </c>
      <c r="E161" s="276" t="s">
        <v>1</v>
      </c>
      <c r="F161" s="277" t="s">
        <v>445</v>
      </c>
      <c r="G161" s="275"/>
      <c r="H161" s="278">
        <v>12.35</v>
      </c>
      <c r="I161" s="279"/>
      <c r="J161" s="275"/>
      <c r="K161" s="275"/>
      <c r="L161" s="280"/>
      <c r="M161" s="281"/>
      <c r="N161" s="282"/>
      <c r="O161" s="282"/>
      <c r="P161" s="282"/>
      <c r="Q161" s="282"/>
      <c r="R161" s="282"/>
      <c r="S161" s="282"/>
      <c r="T161" s="28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84" t="s">
        <v>443</v>
      </c>
      <c r="AU161" s="284" t="s">
        <v>90</v>
      </c>
      <c r="AV161" s="14" t="s">
        <v>172</v>
      </c>
      <c r="AW161" s="14" t="s">
        <v>36</v>
      </c>
      <c r="AX161" s="14" t="s">
        <v>88</v>
      </c>
      <c r="AY161" s="284" t="s">
        <v>156</v>
      </c>
    </row>
    <row r="162" s="2" customFormat="1" ht="37.8" customHeight="1">
      <c r="A162" s="39"/>
      <c r="B162" s="40"/>
      <c r="C162" s="227" t="s">
        <v>172</v>
      </c>
      <c r="D162" s="227" t="s">
        <v>160</v>
      </c>
      <c r="E162" s="228" t="s">
        <v>1145</v>
      </c>
      <c r="F162" s="229" t="s">
        <v>1146</v>
      </c>
      <c r="G162" s="230" t="s">
        <v>1118</v>
      </c>
      <c r="H162" s="231">
        <v>37.5</v>
      </c>
      <c r="I162" s="232"/>
      <c r="J162" s="233">
        <f>ROUND(I162*H162,2)</f>
        <v>0</v>
      </c>
      <c r="K162" s="229" t="s">
        <v>1119</v>
      </c>
      <c r="L162" s="45"/>
      <c r="M162" s="234" t="s">
        <v>1</v>
      </c>
      <c r="N162" s="235" t="s">
        <v>45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172</v>
      </c>
      <c r="AT162" s="238" t="s">
        <v>160</v>
      </c>
      <c r="AU162" s="238" t="s">
        <v>90</v>
      </c>
      <c r="AY162" s="18" t="s">
        <v>156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88</v>
      </c>
      <c r="BK162" s="239">
        <f>ROUND(I162*H162,2)</f>
        <v>0</v>
      </c>
      <c r="BL162" s="18" t="s">
        <v>172</v>
      </c>
      <c r="BM162" s="238" t="s">
        <v>1147</v>
      </c>
    </row>
    <row r="163" s="2" customFormat="1">
      <c r="A163" s="39"/>
      <c r="B163" s="40"/>
      <c r="C163" s="41"/>
      <c r="D163" s="240" t="s">
        <v>1121</v>
      </c>
      <c r="E163" s="41"/>
      <c r="F163" s="285" t="s">
        <v>1148</v>
      </c>
      <c r="G163" s="41"/>
      <c r="H163" s="41"/>
      <c r="I163" s="242"/>
      <c r="J163" s="41"/>
      <c r="K163" s="41"/>
      <c r="L163" s="45"/>
      <c r="M163" s="243"/>
      <c r="N163" s="244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1121</v>
      </c>
      <c r="AU163" s="18" t="s">
        <v>90</v>
      </c>
    </row>
    <row r="164" s="2" customFormat="1">
      <c r="A164" s="39"/>
      <c r="B164" s="40"/>
      <c r="C164" s="41"/>
      <c r="D164" s="286" t="s">
        <v>1123</v>
      </c>
      <c r="E164" s="41"/>
      <c r="F164" s="287" t="s">
        <v>1149</v>
      </c>
      <c r="G164" s="41"/>
      <c r="H164" s="41"/>
      <c r="I164" s="242"/>
      <c r="J164" s="41"/>
      <c r="K164" s="41"/>
      <c r="L164" s="45"/>
      <c r="M164" s="243"/>
      <c r="N164" s="24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1123</v>
      </c>
      <c r="AU164" s="18" t="s">
        <v>90</v>
      </c>
    </row>
    <row r="165" s="15" customFormat="1">
      <c r="A165" s="15"/>
      <c r="B165" s="288"/>
      <c r="C165" s="289"/>
      <c r="D165" s="240" t="s">
        <v>443</v>
      </c>
      <c r="E165" s="290" t="s">
        <v>1</v>
      </c>
      <c r="F165" s="291" t="s">
        <v>1150</v>
      </c>
      <c r="G165" s="289"/>
      <c r="H165" s="290" t="s">
        <v>1</v>
      </c>
      <c r="I165" s="292"/>
      <c r="J165" s="289"/>
      <c r="K165" s="289"/>
      <c r="L165" s="293"/>
      <c r="M165" s="294"/>
      <c r="N165" s="295"/>
      <c r="O165" s="295"/>
      <c r="P165" s="295"/>
      <c r="Q165" s="295"/>
      <c r="R165" s="295"/>
      <c r="S165" s="295"/>
      <c r="T165" s="29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97" t="s">
        <v>443</v>
      </c>
      <c r="AU165" s="297" t="s">
        <v>90</v>
      </c>
      <c r="AV165" s="15" t="s">
        <v>88</v>
      </c>
      <c r="AW165" s="15" t="s">
        <v>36</v>
      </c>
      <c r="AX165" s="15" t="s">
        <v>80</v>
      </c>
      <c r="AY165" s="297" t="s">
        <v>156</v>
      </c>
    </row>
    <row r="166" s="13" customFormat="1">
      <c r="A166" s="13"/>
      <c r="B166" s="263"/>
      <c r="C166" s="264"/>
      <c r="D166" s="240" t="s">
        <v>443</v>
      </c>
      <c r="E166" s="265" t="s">
        <v>1</v>
      </c>
      <c r="F166" s="266" t="s">
        <v>1151</v>
      </c>
      <c r="G166" s="264"/>
      <c r="H166" s="267">
        <v>37.5</v>
      </c>
      <c r="I166" s="268"/>
      <c r="J166" s="264"/>
      <c r="K166" s="264"/>
      <c r="L166" s="269"/>
      <c r="M166" s="270"/>
      <c r="N166" s="271"/>
      <c r="O166" s="271"/>
      <c r="P166" s="271"/>
      <c r="Q166" s="271"/>
      <c r="R166" s="271"/>
      <c r="S166" s="271"/>
      <c r="T166" s="27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3" t="s">
        <v>443</v>
      </c>
      <c r="AU166" s="273" t="s">
        <v>90</v>
      </c>
      <c r="AV166" s="13" t="s">
        <v>90</v>
      </c>
      <c r="AW166" s="13" t="s">
        <v>36</v>
      </c>
      <c r="AX166" s="13" t="s">
        <v>80</v>
      </c>
      <c r="AY166" s="273" t="s">
        <v>156</v>
      </c>
    </row>
    <row r="167" s="14" customFormat="1">
      <c r="A167" s="14"/>
      <c r="B167" s="274"/>
      <c r="C167" s="275"/>
      <c r="D167" s="240" t="s">
        <v>443</v>
      </c>
      <c r="E167" s="276" t="s">
        <v>1</v>
      </c>
      <c r="F167" s="277" t="s">
        <v>445</v>
      </c>
      <c r="G167" s="275"/>
      <c r="H167" s="278">
        <v>37.5</v>
      </c>
      <c r="I167" s="279"/>
      <c r="J167" s="275"/>
      <c r="K167" s="275"/>
      <c r="L167" s="280"/>
      <c r="M167" s="281"/>
      <c r="N167" s="282"/>
      <c r="O167" s="282"/>
      <c r="P167" s="282"/>
      <c r="Q167" s="282"/>
      <c r="R167" s="282"/>
      <c r="S167" s="282"/>
      <c r="T167" s="28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84" t="s">
        <v>443</v>
      </c>
      <c r="AU167" s="284" t="s">
        <v>90</v>
      </c>
      <c r="AV167" s="14" t="s">
        <v>172</v>
      </c>
      <c r="AW167" s="14" t="s">
        <v>36</v>
      </c>
      <c r="AX167" s="14" t="s">
        <v>88</v>
      </c>
      <c r="AY167" s="284" t="s">
        <v>156</v>
      </c>
    </row>
    <row r="168" s="2" customFormat="1" ht="21.75" customHeight="1">
      <c r="A168" s="39"/>
      <c r="B168" s="40"/>
      <c r="C168" s="227" t="s">
        <v>155</v>
      </c>
      <c r="D168" s="227" t="s">
        <v>160</v>
      </c>
      <c r="E168" s="228" t="s">
        <v>1152</v>
      </c>
      <c r="F168" s="229" t="s">
        <v>1153</v>
      </c>
      <c r="G168" s="230" t="s">
        <v>946</v>
      </c>
      <c r="H168" s="231">
        <v>1.5</v>
      </c>
      <c r="I168" s="232"/>
      <c r="J168" s="233">
        <f>ROUND(I168*H168,2)</f>
        <v>0</v>
      </c>
      <c r="K168" s="229" t="s">
        <v>1119</v>
      </c>
      <c r="L168" s="45"/>
      <c r="M168" s="234" t="s">
        <v>1</v>
      </c>
      <c r="N168" s="235" t="s">
        <v>45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172</v>
      </c>
      <c r="AT168" s="238" t="s">
        <v>160</v>
      </c>
      <c r="AU168" s="238" t="s">
        <v>90</v>
      </c>
      <c r="AY168" s="18" t="s">
        <v>156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88</v>
      </c>
      <c r="BK168" s="239">
        <f>ROUND(I168*H168,2)</f>
        <v>0</v>
      </c>
      <c r="BL168" s="18" t="s">
        <v>172</v>
      </c>
      <c r="BM168" s="238" t="s">
        <v>1154</v>
      </c>
    </row>
    <row r="169" s="2" customFormat="1">
      <c r="A169" s="39"/>
      <c r="B169" s="40"/>
      <c r="C169" s="41"/>
      <c r="D169" s="240" t="s">
        <v>1121</v>
      </c>
      <c r="E169" s="41"/>
      <c r="F169" s="285" t="s">
        <v>1155</v>
      </c>
      <c r="G169" s="41"/>
      <c r="H169" s="41"/>
      <c r="I169" s="242"/>
      <c r="J169" s="41"/>
      <c r="K169" s="41"/>
      <c r="L169" s="45"/>
      <c r="M169" s="243"/>
      <c r="N169" s="244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1121</v>
      </c>
      <c r="AU169" s="18" t="s">
        <v>90</v>
      </c>
    </row>
    <row r="170" s="2" customFormat="1">
      <c r="A170" s="39"/>
      <c r="B170" s="40"/>
      <c r="C170" s="41"/>
      <c r="D170" s="286" t="s">
        <v>1123</v>
      </c>
      <c r="E170" s="41"/>
      <c r="F170" s="287" t="s">
        <v>1156</v>
      </c>
      <c r="G170" s="41"/>
      <c r="H170" s="41"/>
      <c r="I170" s="242"/>
      <c r="J170" s="41"/>
      <c r="K170" s="41"/>
      <c r="L170" s="45"/>
      <c r="M170" s="243"/>
      <c r="N170" s="244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1123</v>
      </c>
      <c r="AU170" s="18" t="s">
        <v>90</v>
      </c>
    </row>
    <row r="171" s="15" customFormat="1">
      <c r="A171" s="15"/>
      <c r="B171" s="288"/>
      <c r="C171" s="289"/>
      <c r="D171" s="240" t="s">
        <v>443</v>
      </c>
      <c r="E171" s="290" t="s">
        <v>1</v>
      </c>
      <c r="F171" s="291" t="s">
        <v>1157</v>
      </c>
      <c r="G171" s="289"/>
      <c r="H171" s="290" t="s">
        <v>1</v>
      </c>
      <c r="I171" s="292"/>
      <c r="J171" s="289"/>
      <c r="K171" s="289"/>
      <c r="L171" s="293"/>
      <c r="M171" s="294"/>
      <c r="N171" s="295"/>
      <c r="O171" s="295"/>
      <c r="P171" s="295"/>
      <c r="Q171" s="295"/>
      <c r="R171" s="295"/>
      <c r="S171" s="295"/>
      <c r="T171" s="29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97" t="s">
        <v>443</v>
      </c>
      <c r="AU171" s="297" t="s">
        <v>90</v>
      </c>
      <c r="AV171" s="15" t="s">
        <v>88</v>
      </c>
      <c r="AW171" s="15" t="s">
        <v>36</v>
      </c>
      <c r="AX171" s="15" t="s">
        <v>80</v>
      </c>
      <c r="AY171" s="297" t="s">
        <v>156</v>
      </c>
    </row>
    <row r="172" s="15" customFormat="1">
      <c r="A172" s="15"/>
      <c r="B172" s="288"/>
      <c r="C172" s="289"/>
      <c r="D172" s="240" t="s">
        <v>443</v>
      </c>
      <c r="E172" s="290" t="s">
        <v>1</v>
      </c>
      <c r="F172" s="291" t="s">
        <v>1158</v>
      </c>
      <c r="G172" s="289"/>
      <c r="H172" s="290" t="s">
        <v>1</v>
      </c>
      <c r="I172" s="292"/>
      <c r="J172" s="289"/>
      <c r="K172" s="289"/>
      <c r="L172" s="293"/>
      <c r="M172" s="294"/>
      <c r="N172" s="295"/>
      <c r="O172" s="295"/>
      <c r="P172" s="295"/>
      <c r="Q172" s="295"/>
      <c r="R172" s="295"/>
      <c r="S172" s="295"/>
      <c r="T172" s="29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97" t="s">
        <v>443</v>
      </c>
      <c r="AU172" s="297" t="s">
        <v>90</v>
      </c>
      <c r="AV172" s="15" t="s">
        <v>88</v>
      </c>
      <c r="AW172" s="15" t="s">
        <v>36</v>
      </c>
      <c r="AX172" s="15" t="s">
        <v>80</v>
      </c>
      <c r="AY172" s="297" t="s">
        <v>156</v>
      </c>
    </row>
    <row r="173" s="13" customFormat="1">
      <c r="A173" s="13"/>
      <c r="B173" s="263"/>
      <c r="C173" s="264"/>
      <c r="D173" s="240" t="s">
        <v>443</v>
      </c>
      <c r="E173" s="265" t="s">
        <v>1</v>
      </c>
      <c r="F173" s="266" t="s">
        <v>1159</v>
      </c>
      <c r="G173" s="264"/>
      <c r="H173" s="267">
        <v>1.5</v>
      </c>
      <c r="I173" s="268"/>
      <c r="J173" s="264"/>
      <c r="K173" s="264"/>
      <c r="L173" s="269"/>
      <c r="M173" s="270"/>
      <c r="N173" s="271"/>
      <c r="O173" s="271"/>
      <c r="P173" s="271"/>
      <c r="Q173" s="271"/>
      <c r="R173" s="271"/>
      <c r="S173" s="271"/>
      <c r="T173" s="27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3" t="s">
        <v>443</v>
      </c>
      <c r="AU173" s="273" t="s">
        <v>90</v>
      </c>
      <c r="AV173" s="13" t="s">
        <v>90</v>
      </c>
      <c r="AW173" s="13" t="s">
        <v>36</v>
      </c>
      <c r="AX173" s="13" t="s">
        <v>80</v>
      </c>
      <c r="AY173" s="273" t="s">
        <v>156</v>
      </c>
    </row>
    <row r="174" s="14" customFormat="1">
      <c r="A174" s="14"/>
      <c r="B174" s="274"/>
      <c r="C174" s="275"/>
      <c r="D174" s="240" t="s">
        <v>443</v>
      </c>
      <c r="E174" s="276" t="s">
        <v>1</v>
      </c>
      <c r="F174" s="277" t="s">
        <v>445</v>
      </c>
      <c r="G174" s="275"/>
      <c r="H174" s="278">
        <v>1.5</v>
      </c>
      <c r="I174" s="279"/>
      <c r="J174" s="275"/>
      <c r="K174" s="275"/>
      <c r="L174" s="280"/>
      <c r="M174" s="281"/>
      <c r="N174" s="282"/>
      <c r="O174" s="282"/>
      <c r="P174" s="282"/>
      <c r="Q174" s="282"/>
      <c r="R174" s="282"/>
      <c r="S174" s="282"/>
      <c r="T174" s="28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84" t="s">
        <v>443</v>
      </c>
      <c r="AU174" s="284" t="s">
        <v>90</v>
      </c>
      <c r="AV174" s="14" t="s">
        <v>172</v>
      </c>
      <c r="AW174" s="14" t="s">
        <v>36</v>
      </c>
      <c r="AX174" s="14" t="s">
        <v>88</v>
      </c>
      <c r="AY174" s="284" t="s">
        <v>156</v>
      </c>
    </row>
    <row r="175" s="2" customFormat="1" ht="33" customHeight="1">
      <c r="A175" s="39"/>
      <c r="B175" s="40"/>
      <c r="C175" s="227" t="s">
        <v>181</v>
      </c>
      <c r="D175" s="227" t="s">
        <v>160</v>
      </c>
      <c r="E175" s="228" t="s">
        <v>1160</v>
      </c>
      <c r="F175" s="229" t="s">
        <v>1161</v>
      </c>
      <c r="G175" s="230" t="s">
        <v>1118</v>
      </c>
      <c r="H175" s="231">
        <v>133.02000000000001</v>
      </c>
      <c r="I175" s="232"/>
      <c r="J175" s="233">
        <f>ROUND(I175*H175,2)</f>
        <v>0</v>
      </c>
      <c r="K175" s="229" t="s">
        <v>1119</v>
      </c>
      <c r="L175" s="45"/>
      <c r="M175" s="234" t="s">
        <v>1</v>
      </c>
      <c r="N175" s="235" t="s">
        <v>45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172</v>
      </c>
      <c r="AT175" s="238" t="s">
        <v>160</v>
      </c>
      <c r="AU175" s="238" t="s">
        <v>90</v>
      </c>
      <c r="AY175" s="18" t="s">
        <v>156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88</v>
      </c>
      <c r="BK175" s="239">
        <f>ROUND(I175*H175,2)</f>
        <v>0</v>
      </c>
      <c r="BL175" s="18" t="s">
        <v>172</v>
      </c>
      <c r="BM175" s="238" t="s">
        <v>1162</v>
      </c>
    </row>
    <row r="176" s="2" customFormat="1">
      <c r="A176" s="39"/>
      <c r="B176" s="40"/>
      <c r="C176" s="41"/>
      <c r="D176" s="240" t="s">
        <v>1121</v>
      </c>
      <c r="E176" s="41"/>
      <c r="F176" s="285" t="s">
        <v>1163</v>
      </c>
      <c r="G176" s="41"/>
      <c r="H176" s="41"/>
      <c r="I176" s="242"/>
      <c r="J176" s="41"/>
      <c r="K176" s="41"/>
      <c r="L176" s="45"/>
      <c r="M176" s="243"/>
      <c r="N176" s="244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1121</v>
      </c>
      <c r="AU176" s="18" t="s">
        <v>90</v>
      </c>
    </row>
    <row r="177" s="2" customFormat="1">
      <c r="A177" s="39"/>
      <c r="B177" s="40"/>
      <c r="C177" s="41"/>
      <c r="D177" s="286" t="s">
        <v>1123</v>
      </c>
      <c r="E177" s="41"/>
      <c r="F177" s="287" t="s">
        <v>1164</v>
      </c>
      <c r="G177" s="41"/>
      <c r="H177" s="41"/>
      <c r="I177" s="242"/>
      <c r="J177" s="41"/>
      <c r="K177" s="41"/>
      <c r="L177" s="45"/>
      <c r="M177" s="243"/>
      <c r="N177" s="244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1123</v>
      </c>
      <c r="AU177" s="18" t="s">
        <v>90</v>
      </c>
    </row>
    <row r="178" s="15" customFormat="1">
      <c r="A178" s="15"/>
      <c r="B178" s="288"/>
      <c r="C178" s="289"/>
      <c r="D178" s="240" t="s">
        <v>443</v>
      </c>
      <c r="E178" s="290" t="s">
        <v>1</v>
      </c>
      <c r="F178" s="291" t="s">
        <v>1165</v>
      </c>
      <c r="G178" s="289"/>
      <c r="H178" s="290" t="s">
        <v>1</v>
      </c>
      <c r="I178" s="292"/>
      <c r="J178" s="289"/>
      <c r="K178" s="289"/>
      <c r="L178" s="293"/>
      <c r="M178" s="294"/>
      <c r="N178" s="295"/>
      <c r="O178" s="295"/>
      <c r="P178" s="295"/>
      <c r="Q178" s="295"/>
      <c r="R178" s="295"/>
      <c r="S178" s="295"/>
      <c r="T178" s="29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97" t="s">
        <v>443</v>
      </c>
      <c r="AU178" s="297" t="s">
        <v>90</v>
      </c>
      <c r="AV178" s="15" t="s">
        <v>88</v>
      </c>
      <c r="AW178" s="15" t="s">
        <v>36</v>
      </c>
      <c r="AX178" s="15" t="s">
        <v>80</v>
      </c>
      <c r="AY178" s="297" t="s">
        <v>156</v>
      </c>
    </row>
    <row r="179" s="13" customFormat="1">
      <c r="A179" s="13"/>
      <c r="B179" s="263"/>
      <c r="C179" s="264"/>
      <c r="D179" s="240" t="s">
        <v>443</v>
      </c>
      <c r="E179" s="265" t="s">
        <v>1</v>
      </c>
      <c r="F179" s="266" t="s">
        <v>1166</v>
      </c>
      <c r="G179" s="264"/>
      <c r="H179" s="267">
        <v>133.02000000000001</v>
      </c>
      <c r="I179" s="268"/>
      <c r="J179" s="264"/>
      <c r="K179" s="264"/>
      <c r="L179" s="269"/>
      <c r="M179" s="270"/>
      <c r="N179" s="271"/>
      <c r="O179" s="271"/>
      <c r="P179" s="271"/>
      <c r="Q179" s="271"/>
      <c r="R179" s="271"/>
      <c r="S179" s="271"/>
      <c r="T179" s="27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3" t="s">
        <v>443</v>
      </c>
      <c r="AU179" s="273" t="s">
        <v>90</v>
      </c>
      <c r="AV179" s="13" t="s">
        <v>90</v>
      </c>
      <c r="AW179" s="13" t="s">
        <v>36</v>
      </c>
      <c r="AX179" s="13" t="s">
        <v>80</v>
      </c>
      <c r="AY179" s="273" t="s">
        <v>156</v>
      </c>
    </row>
    <row r="180" s="14" customFormat="1">
      <c r="A180" s="14"/>
      <c r="B180" s="274"/>
      <c r="C180" s="275"/>
      <c r="D180" s="240" t="s">
        <v>443</v>
      </c>
      <c r="E180" s="276" t="s">
        <v>1</v>
      </c>
      <c r="F180" s="277" t="s">
        <v>445</v>
      </c>
      <c r="G180" s="275"/>
      <c r="H180" s="278">
        <v>133.02000000000001</v>
      </c>
      <c r="I180" s="279"/>
      <c r="J180" s="275"/>
      <c r="K180" s="275"/>
      <c r="L180" s="280"/>
      <c r="M180" s="281"/>
      <c r="N180" s="282"/>
      <c r="O180" s="282"/>
      <c r="P180" s="282"/>
      <c r="Q180" s="282"/>
      <c r="R180" s="282"/>
      <c r="S180" s="282"/>
      <c r="T180" s="28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84" t="s">
        <v>443</v>
      </c>
      <c r="AU180" s="284" t="s">
        <v>90</v>
      </c>
      <c r="AV180" s="14" t="s">
        <v>172</v>
      </c>
      <c r="AW180" s="14" t="s">
        <v>36</v>
      </c>
      <c r="AX180" s="14" t="s">
        <v>88</v>
      </c>
      <c r="AY180" s="284" t="s">
        <v>156</v>
      </c>
    </row>
    <row r="181" s="2" customFormat="1" ht="24.15" customHeight="1">
      <c r="A181" s="39"/>
      <c r="B181" s="40"/>
      <c r="C181" s="227" t="s">
        <v>185</v>
      </c>
      <c r="D181" s="227" t="s">
        <v>160</v>
      </c>
      <c r="E181" s="228" t="s">
        <v>1167</v>
      </c>
      <c r="F181" s="229" t="s">
        <v>1168</v>
      </c>
      <c r="G181" s="230" t="s">
        <v>1118</v>
      </c>
      <c r="H181" s="231">
        <v>0.71999999999999997</v>
      </c>
      <c r="I181" s="232"/>
      <c r="J181" s="233">
        <f>ROUND(I181*H181,2)</f>
        <v>0</v>
      </c>
      <c r="K181" s="229" t="s">
        <v>1119</v>
      </c>
      <c r="L181" s="45"/>
      <c r="M181" s="234" t="s">
        <v>1</v>
      </c>
      <c r="N181" s="235" t="s">
        <v>45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172</v>
      </c>
      <c r="AT181" s="238" t="s">
        <v>160</v>
      </c>
      <c r="AU181" s="238" t="s">
        <v>90</v>
      </c>
      <c r="AY181" s="18" t="s">
        <v>156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88</v>
      </c>
      <c r="BK181" s="239">
        <f>ROUND(I181*H181,2)</f>
        <v>0</v>
      </c>
      <c r="BL181" s="18" t="s">
        <v>172</v>
      </c>
      <c r="BM181" s="238" t="s">
        <v>1169</v>
      </c>
    </row>
    <row r="182" s="2" customFormat="1">
      <c r="A182" s="39"/>
      <c r="B182" s="40"/>
      <c r="C182" s="41"/>
      <c r="D182" s="240" t="s">
        <v>1121</v>
      </c>
      <c r="E182" s="41"/>
      <c r="F182" s="285" t="s">
        <v>1170</v>
      </c>
      <c r="G182" s="41"/>
      <c r="H182" s="41"/>
      <c r="I182" s="242"/>
      <c r="J182" s="41"/>
      <c r="K182" s="41"/>
      <c r="L182" s="45"/>
      <c r="M182" s="243"/>
      <c r="N182" s="244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1121</v>
      </c>
      <c r="AU182" s="18" t="s">
        <v>90</v>
      </c>
    </row>
    <row r="183" s="2" customFormat="1">
      <c r="A183" s="39"/>
      <c r="B183" s="40"/>
      <c r="C183" s="41"/>
      <c r="D183" s="286" t="s">
        <v>1123</v>
      </c>
      <c r="E183" s="41"/>
      <c r="F183" s="287" t="s">
        <v>1171</v>
      </c>
      <c r="G183" s="41"/>
      <c r="H183" s="41"/>
      <c r="I183" s="242"/>
      <c r="J183" s="41"/>
      <c r="K183" s="41"/>
      <c r="L183" s="45"/>
      <c r="M183" s="243"/>
      <c r="N183" s="244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1123</v>
      </c>
      <c r="AU183" s="18" t="s">
        <v>90</v>
      </c>
    </row>
    <row r="184" s="15" customFormat="1">
      <c r="A184" s="15"/>
      <c r="B184" s="288"/>
      <c r="C184" s="289"/>
      <c r="D184" s="240" t="s">
        <v>443</v>
      </c>
      <c r="E184" s="290" t="s">
        <v>1</v>
      </c>
      <c r="F184" s="291" t="s">
        <v>1172</v>
      </c>
      <c r="G184" s="289"/>
      <c r="H184" s="290" t="s">
        <v>1</v>
      </c>
      <c r="I184" s="292"/>
      <c r="J184" s="289"/>
      <c r="K184" s="289"/>
      <c r="L184" s="293"/>
      <c r="M184" s="294"/>
      <c r="N184" s="295"/>
      <c r="O184" s="295"/>
      <c r="P184" s="295"/>
      <c r="Q184" s="295"/>
      <c r="R184" s="295"/>
      <c r="S184" s="295"/>
      <c r="T184" s="29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97" t="s">
        <v>443</v>
      </c>
      <c r="AU184" s="297" t="s">
        <v>90</v>
      </c>
      <c r="AV184" s="15" t="s">
        <v>88</v>
      </c>
      <c r="AW184" s="15" t="s">
        <v>36</v>
      </c>
      <c r="AX184" s="15" t="s">
        <v>80</v>
      </c>
      <c r="AY184" s="297" t="s">
        <v>156</v>
      </c>
    </row>
    <row r="185" s="15" customFormat="1">
      <c r="A185" s="15"/>
      <c r="B185" s="288"/>
      <c r="C185" s="289"/>
      <c r="D185" s="240" t="s">
        <v>443</v>
      </c>
      <c r="E185" s="290" t="s">
        <v>1</v>
      </c>
      <c r="F185" s="291" t="s">
        <v>1158</v>
      </c>
      <c r="G185" s="289"/>
      <c r="H185" s="290" t="s">
        <v>1</v>
      </c>
      <c r="I185" s="292"/>
      <c r="J185" s="289"/>
      <c r="K185" s="289"/>
      <c r="L185" s="293"/>
      <c r="M185" s="294"/>
      <c r="N185" s="295"/>
      <c r="O185" s="295"/>
      <c r="P185" s="295"/>
      <c r="Q185" s="295"/>
      <c r="R185" s="295"/>
      <c r="S185" s="295"/>
      <c r="T185" s="296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97" t="s">
        <v>443</v>
      </c>
      <c r="AU185" s="297" t="s">
        <v>90</v>
      </c>
      <c r="AV185" s="15" t="s">
        <v>88</v>
      </c>
      <c r="AW185" s="15" t="s">
        <v>36</v>
      </c>
      <c r="AX185" s="15" t="s">
        <v>80</v>
      </c>
      <c r="AY185" s="297" t="s">
        <v>156</v>
      </c>
    </row>
    <row r="186" s="13" customFormat="1">
      <c r="A186" s="13"/>
      <c r="B186" s="263"/>
      <c r="C186" s="264"/>
      <c r="D186" s="240" t="s">
        <v>443</v>
      </c>
      <c r="E186" s="265" t="s">
        <v>1</v>
      </c>
      <c r="F186" s="266" t="s">
        <v>1173</v>
      </c>
      <c r="G186" s="264"/>
      <c r="H186" s="267">
        <v>0.71999999999999997</v>
      </c>
      <c r="I186" s="268"/>
      <c r="J186" s="264"/>
      <c r="K186" s="264"/>
      <c r="L186" s="269"/>
      <c r="M186" s="270"/>
      <c r="N186" s="271"/>
      <c r="O186" s="271"/>
      <c r="P186" s="271"/>
      <c r="Q186" s="271"/>
      <c r="R186" s="271"/>
      <c r="S186" s="271"/>
      <c r="T186" s="27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3" t="s">
        <v>443</v>
      </c>
      <c r="AU186" s="273" t="s">
        <v>90</v>
      </c>
      <c r="AV186" s="13" t="s">
        <v>90</v>
      </c>
      <c r="AW186" s="13" t="s">
        <v>36</v>
      </c>
      <c r="AX186" s="13" t="s">
        <v>80</v>
      </c>
      <c r="AY186" s="273" t="s">
        <v>156</v>
      </c>
    </row>
    <row r="187" s="14" customFormat="1">
      <c r="A187" s="14"/>
      <c r="B187" s="274"/>
      <c r="C187" s="275"/>
      <c r="D187" s="240" t="s">
        <v>443</v>
      </c>
      <c r="E187" s="276" t="s">
        <v>1</v>
      </c>
      <c r="F187" s="277" t="s">
        <v>445</v>
      </c>
      <c r="G187" s="275"/>
      <c r="H187" s="278">
        <v>0.71999999999999997</v>
      </c>
      <c r="I187" s="279"/>
      <c r="J187" s="275"/>
      <c r="K187" s="275"/>
      <c r="L187" s="280"/>
      <c r="M187" s="281"/>
      <c r="N187" s="282"/>
      <c r="O187" s="282"/>
      <c r="P187" s="282"/>
      <c r="Q187" s="282"/>
      <c r="R187" s="282"/>
      <c r="S187" s="282"/>
      <c r="T187" s="28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84" t="s">
        <v>443</v>
      </c>
      <c r="AU187" s="284" t="s">
        <v>90</v>
      </c>
      <c r="AV187" s="14" t="s">
        <v>172</v>
      </c>
      <c r="AW187" s="14" t="s">
        <v>36</v>
      </c>
      <c r="AX187" s="14" t="s">
        <v>88</v>
      </c>
      <c r="AY187" s="284" t="s">
        <v>156</v>
      </c>
    </row>
    <row r="188" s="2" customFormat="1" ht="21.75" customHeight="1">
      <c r="A188" s="39"/>
      <c r="B188" s="40"/>
      <c r="C188" s="227" t="s">
        <v>189</v>
      </c>
      <c r="D188" s="227" t="s">
        <v>160</v>
      </c>
      <c r="E188" s="228" t="s">
        <v>1174</v>
      </c>
      <c r="F188" s="229" t="s">
        <v>1175</v>
      </c>
      <c r="G188" s="230" t="s">
        <v>1176</v>
      </c>
      <c r="H188" s="231">
        <v>41.130000000000003</v>
      </c>
      <c r="I188" s="232"/>
      <c r="J188" s="233">
        <f>ROUND(I188*H188,2)</f>
        <v>0</v>
      </c>
      <c r="K188" s="229" t="s">
        <v>1177</v>
      </c>
      <c r="L188" s="45"/>
      <c r="M188" s="234" t="s">
        <v>1</v>
      </c>
      <c r="N188" s="235" t="s">
        <v>45</v>
      </c>
      <c r="O188" s="92"/>
      <c r="P188" s="236">
        <f>O188*H188</f>
        <v>0</v>
      </c>
      <c r="Q188" s="236">
        <v>0.001</v>
      </c>
      <c r="R188" s="236">
        <f>Q188*H188</f>
        <v>0.041130000000000007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172</v>
      </c>
      <c r="AT188" s="238" t="s">
        <v>160</v>
      </c>
      <c r="AU188" s="238" t="s">
        <v>90</v>
      </c>
      <c r="AY188" s="18" t="s">
        <v>156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88</v>
      </c>
      <c r="BK188" s="239">
        <f>ROUND(I188*H188,2)</f>
        <v>0</v>
      </c>
      <c r="BL188" s="18" t="s">
        <v>172</v>
      </c>
      <c r="BM188" s="238" t="s">
        <v>1178</v>
      </c>
    </row>
    <row r="189" s="15" customFormat="1">
      <c r="A189" s="15"/>
      <c r="B189" s="288"/>
      <c r="C189" s="289"/>
      <c r="D189" s="240" t="s">
        <v>443</v>
      </c>
      <c r="E189" s="290" t="s">
        <v>1</v>
      </c>
      <c r="F189" s="291" t="s">
        <v>1179</v>
      </c>
      <c r="G189" s="289"/>
      <c r="H189" s="290" t="s">
        <v>1</v>
      </c>
      <c r="I189" s="292"/>
      <c r="J189" s="289"/>
      <c r="K189" s="289"/>
      <c r="L189" s="293"/>
      <c r="M189" s="294"/>
      <c r="N189" s="295"/>
      <c r="O189" s="295"/>
      <c r="P189" s="295"/>
      <c r="Q189" s="295"/>
      <c r="R189" s="295"/>
      <c r="S189" s="295"/>
      <c r="T189" s="296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97" t="s">
        <v>443</v>
      </c>
      <c r="AU189" s="297" t="s">
        <v>90</v>
      </c>
      <c r="AV189" s="15" t="s">
        <v>88</v>
      </c>
      <c r="AW189" s="15" t="s">
        <v>36</v>
      </c>
      <c r="AX189" s="15" t="s">
        <v>80</v>
      </c>
      <c r="AY189" s="297" t="s">
        <v>156</v>
      </c>
    </row>
    <row r="190" s="13" customFormat="1">
      <c r="A190" s="13"/>
      <c r="B190" s="263"/>
      <c r="C190" s="264"/>
      <c r="D190" s="240" t="s">
        <v>443</v>
      </c>
      <c r="E190" s="265" t="s">
        <v>1</v>
      </c>
      <c r="F190" s="266" t="s">
        <v>1180</v>
      </c>
      <c r="G190" s="264"/>
      <c r="H190" s="267">
        <v>41.130000000000003</v>
      </c>
      <c r="I190" s="268"/>
      <c r="J190" s="264"/>
      <c r="K190" s="264"/>
      <c r="L190" s="269"/>
      <c r="M190" s="270"/>
      <c r="N190" s="271"/>
      <c r="O190" s="271"/>
      <c r="P190" s="271"/>
      <c r="Q190" s="271"/>
      <c r="R190" s="271"/>
      <c r="S190" s="271"/>
      <c r="T190" s="27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73" t="s">
        <v>443</v>
      </c>
      <c r="AU190" s="273" t="s">
        <v>90</v>
      </c>
      <c r="AV190" s="13" t="s">
        <v>90</v>
      </c>
      <c r="AW190" s="13" t="s">
        <v>36</v>
      </c>
      <c r="AX190" s="13" t="s">
        <v>80</v>
      </c>
      <c r="AY190" s="273" t="s">
        <v>156</v>
      </c>
    </row>
    <row r="191" s="14" customFormat="1">
      <c r="A191" s="14"/>
      <c r="B191" s="274"/>
      <c r="C191" s="275"/>
      <c r="D191" s="240" t="s">
        <v>443</v>
      </c>
      <c r="E191" s="276" t="s">
        <v>1</v>
      </c>
      <c r="F191" s="277" t="s">
        <v>445</v>
      </c>
      <c r="G191" s="275"/>
      <c r="H191" s="278">
        <v>41.130000000000003</v>
      </c>
      <c r="I191" s="279"/>
      <c r="J191" s="275"/>
      <c r="K191" s="275"/>
      <c r="L191" s="280"/>
      <c r="M191" s="281"/>
      <c r="N191" s="282"/>
      <c r="O191" s="282"/>
      <c r="P191" s="282"/>
      <c r="Q191" s="282"/>
      <c r="R191" s="282"/>
      <c r="S191" s="282"/>
      <c r="T191" s="28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84" t="s">
        <v>443</v>
      </c>
      <c r="AU191" s="284" t="s">
        <v>90</v>
      </c>
      <c r="AV191" s="14" t="s">
        <v>172</v>
      </c>
      <c r="AW191" s="14" t="s">
        <v>36</v>
      </c>
      <c r="AX191" s="14" t="s">
        <v>88</v>
      </c>
      <c r="AY191" s="284" t="s">
        <v>156</v>
      </c>
    </row>
    <row r="192" s="2" customFormat="1" ht="37.8" customHeight="1">
      <c r="A192" s="39"/>
      <c r="B192" s="40"/>
      <c r="C192" s="227" t="s">
        <v>193</v>
      </c>
      <c r="D192" s="227" t="s">
        <v>160</v>
      </c>
      <c r="E192" s="228" t="s">
        <v>1181</v>
      </c>
      <c r="F192" s="229" t="s">
        <v>1182</v>
      </c>
      <c r="G192" s="230" t="s">
        <v>1118</v>
      </c>
      <c r="H192" s="231">
        <v>196.06800000000001</v>
      </c>
      <c r="I192" s="232"/>
      <c r="J192" s="233">
        <f>ROUND(I192*H192,2)</f>
        <v>0</v>
      </c>
      <c r="K192" s="229" t="s">
        <v>1119</v>
      </c>
      <c r="L192" s="45"/>
      <c r="M192" s="234" t="s">
        <v>1</v>
      </c>
      <c r="N192" s="235" t="s">
        <v>45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172</v>
      </c>
      <c r="AT192" s="238" t="s">
        <v>160</v>
      </c>
      <c r="AU192" s="238" t="s">
        <v>90</v>
      </c>
      <c r="AY192" s="18" t="s">
        <v>156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88</v>
      </c>
      <c r="BK192" s="239">
        <f>ROUND(I192*H192,2)</f>
        <v>0</v>
      </c>
      <c r="BL192" s="18" t="s">
        <v>172</v>
      </c>
      <c r="BM192" s="238" t="s">
        <v>1183</v>
      </c>
    </row>
    <row r="193" s="2" customFormat="1">
      <c r="A193" s="39"/>
      <c r="B193" s="40"/>
      <c r="C193" s="41"/>
      <c r="D193" s="240" t="s">
        <v>1121</v>
      </c>
      <c r="E193" s="41"/>
      <c r="F193" s="285" t="s">
        <v>1184</v>
      </c>
      <c r="G193" s="41"/>
      <c r="H193" s="41"/>
      <c r="I193" s="242"/>
      <c r="J193" s="41"/>
      <c r="K193" s="41"/>
      <c r="L193" s="45"/>
      <c r="M193" s="243"/>
      <c r="N193" s="24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1121</v>
      </c>
      <c r="AU193" s="18" t="s">
        <v>90</v>
      </c>
    </row>
    <row r="194" s="2" customFormat="1">
      <c r="A194" s="39"/>
      <c r="B194" s="40"/>
      <c r="C194" s="41"/>
      <c r="D194" s="286" t="s">
        <v>1123</v>
      </c>
      <c r="E194" s="41"/>
      <c r="F194" s="287" t="s">
        <v>1185</v>
      </c>
      <c r="G194" s="41"/>
      <c r="H194" s="41"/>
      <c r="I194" s="242"/>
      <c r="J194" s="41"/>
      <c r="K194" s="41"/>
      <c r="L194" s="45"/>
      <c r="M194" s="243"/>
      <c r="N194" s="244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1123</v>
      </c>
      <c r="AU194" s="18" t="s">
        <v>90</v>
      </c>
    </row>
    <row r="195" s="15" customFormat="1">
      <c r="A195" s="15"/>
      <c r="B195" s="288"/>
      <c r="C195" s="289"/>
      <c r="D195" s="240" t="s">
        <v>443</v>
      </c>
      <c r="E195" s="290" t="s">
        <v>1</v>
      </c>
      <c r="F195" s="291" t="s">
        <v>1186</v>
      </c>
      <c r="G195" s="289"/>
      <c r="H195" s="290" t="s">
        <v>1</v>
      </c>
      <c r="I195" s="292"/>
      <c r="J195" s="289"/>
      <c r="K195" s="289"/>
      <c r="L195" s="293"/>
      <c r="M195" s="294"/>
      <c r="N195" s="295"/>
      <c r="O195" s="295"/>
      <c r="P195" s="295"/>
      <c r="Q195" s="295"/>
      <c r="R195" s="295"/>
      <c r="S195" s="295"/>
      <c r="T195" s="296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97" t="s">
        <v>443</v>
      </c>
      <c r="AU195" s="297" t="s">
        <v>90</v>
      </c>
      <c r="AV195" s="15" t="s">
        <v>88</v>
      </c>
      <c r="AW195" s="15" t="s">
        <v>36</v>
      </c>
      <c r="AX195" s="15" t="s">
        <v>80</v>
      </c>
      <c r="AY195" s="297" t="s">
        <v>156</v>
      </c>
    </row>
    <row r="196" s="13" customFormat="1">
      <c r="A196" s="13"/>
      <c r="B196" s="263"/>
      <c r="C196" s="264"/>
      <c r="D196" s="240" t="s">
        <v>443</v>
      </c>
      <c r="E196" s="265" t="s">
        <v>1</v>
      </c>
      <c r="F196" s="266" t="s">
        <v>1187</v>
      </c>
      <c r="G196" s="264"/>
      <c r="H196" s="267">
        <v>133.02000000000001</v>
      </c>
      <c r="I196" s="268"/>
      <c r="J196" s="264"/>
      <c r="K196" s="264"/>
      <c r="L196" s="269"/>
      <c r="M196" s="270"/>
      <c r="N196" s="271"/>
      <c r="O196" s="271"/>
      <c r="P196" s="271"/>
      <c r="Q196" s="271"/>
      <c r="R196" s="271"/>
      <c r="S196" s="271"/>
      <c r="T196" s="27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3" t="s">
        <v>443</v>
      </c>
      <c r="AU196" s="273" t="s">
        <v>90</v>
      </c>
      <c r="AV196" s="13" t="s">
        <v>90</v>
      </c>
      <c r="AW196" s="13" t="s">
        <v>36</v>
      </c>
      <c r="AX196" s="13" t="s">
        <v>80</v>
      </c>
      <c r="AY196" s="273" t="s">
        <v>156</v>
      </c>
    </row>
    <row r="197" s="15" customFormat="1">
      <c r="A197" s="15"/>
      <c r="B197" s="288"/>
      <c r="C197" s="289"/>
      <c r="D197" s="240" t="s">
        <v>443</v>
      </c>
      <c r="E197" s="290" t="s">
        <v>1</v>
      </c>
      <c r="F197" s="291" t="s">
        <v>1188</v>
      </c>
      <c r="G197" s="289"/>
      <c r="H197" s="290" t="s">
        <v>1</v>
      </c>
      <c r="I197" s="292"/>
      <c r="J197" s="289"/>
      <c r="K197" s="289"/>
      <c r="L197" s="293"/>
      <c r="M197" s="294"/>
      <c r="N197" s="295"/>
      <c r="O197" s="295"/>
      <c r="P197" s="295"/>
      <c r="Q197" s="295"/>
      <c r="R197" s="295"/>
      <c r="S197" s="295"/>
      <c r="T197" s="296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97" t="s">
        <v>443</v>
      </c>
      <c r="AU197" s="297" t="s">
        <v>90</v>
      </c>
      <c r="AV197" s="15" t="s">
        <v>88</v>
      </c>
      <c r="AW197" s="15" t="s">
        <v>36</v>
      </c>
      <c r="AX197" s="15" t="s">
        <v>80</v>
      </c>
      <c r="AY197" s="297" t="s">
        <v>156</v>
      </c>
    </row>
    <row r="198" s="13" customFormat="1">
      <c r="A198" s="13"/>
      <c r="B198" s="263"/>
      <c r="C198" s="264"/>
      <c r="D198" s="240" t="s">
        <v>443</v>
      </c>
      <c r="E198" s="265" t="s">
        <v>1</v>
      </c>
      <c r="F198" s="266" t="s">
        <v>1189</v>
      </c>
      <c r="G198" s="264"/>
      <c r="H198" s="267">
        <v>1.1699999999999999</v>
      </c>
      <c r="I198" s="268"/>
      <c r="J198" s="264"/>
      <c r="K198" s="264"/>
      <c r="L198" s="269"/>
      <c r="M198" s="270"/>
      <c r="N198" s="271"/>
      <c r="O198" s="271"/>
      <c r="P198" s="271"/>
      <c r="Q198" s="271"/>
      <c r="R198" s="271"/>
      <c r="S198" s="271"/>
      <c r="T198" s="27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3" t="s">
        <v>443</v>
      </c>
      <c r="AU198" s="273" t="s">
        <v>90</v>
      </c>
      <c r="AV198" s="13" t="s">
        <v>90</v>
      </c>
      <c r="AW198" s="13" t="s">
        <v>36</v>
      </c>
      <c r="AX198" s="13" t="s">
        <v>80</v>
      </c>
      <c r="AY198" s="273" t="s">
        <v>156</v>
      </c>
    </row>
    <row r="199" s="13" customFormat="1">
      <c r="A199" s="13"/>
      <c r="B199" s="263"/>
      <c r="C199" s="264"/>
      <c r="D199" s="240" t="s">
        <v>443</v>
      </c>
      <c r="E199" s="265" t="s">
        <v>1</v>
      </c>
      <c r="F199" s="266" t="s">
        <v>1190</v>
      </c>
      <c r="G199" s="264"/>
      <c r="H199" s="267">
        <v>0.72999999999999998</v>
      </c>
      <c r="I199" s="268"/>
      <c r="J199" s="264"/>
      <c r="K199" s="264"/>
      <c r="L199" s="269"/>
      <c r="M199" s="270"/>
      <c r="N199" s="271"/>
      <c r="O199" s="271"/>
      <c r="P199" s="271"/>
      <c r="Q199" s="271"/>
      <c r="R199" s="271"/>
      <c r="S199" s="271"/>
      <c r="T199" s="27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3" t="s">
        <v>443</v>
      </c>
      <c r="AU199" s="273" t="s">
        <v>90</v>
      </c>
      <c r="AV199" s="13" t="s">
        <v>90</v>
      </c>
      <c r="AW199" s="13" t="s">
        <v>36</v>
      </c>
      <c r="AX199" s="13" t="s">
        <v>80</v>
      </c>
      <c r="AY199" s="273" t="s">
        <v>156</v>
      </c>
    </row>
    <row r="200" s="15" customFormat="1">
      <c r="A200" s="15"/>
      <c r="B200" s="288"/>
      <c r="C200" s="289"/>
      <c r="D200" s="240" t="s">
        <v>443</v>
      </c>
      <c r="E200" s="290" t="s">
        <v>1</v>
      </c>
      <c r="F200" s="291" t="s">
        <v>1191</v>
      </c>
      <c r="G200" s="289"/>
      <c r="H200" s="290" t="s">
        <v>1</v>
      </c>
      <c r="I200" s="292"/>
      <c r="J200" s="289"/>
      <c r="K200" s="289"/>
      <c r="L200" s="293"/>
      <c r="M200" s="294"/>
      <c r="N200" s="295"/>
      <c r="O200" s="295"/>
      <c r="P200" s="295"/>
      <c r="Q200" s="295"/>
      <c r="R200" s="295"/>
      <c r="S200" s="295"/>
      <c r="T200" s="296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97" t="s">
        <v>443</v>
      </c>
      <c r="AU200" s="297" t="s">
        <v>90</v>
      </c>
      <c r="AV200" s="15" t="s">
        <v>88</v>
      </c>
      <c r="AW200" s="15" t="s">
        <v>36</v>
      </c>
      <c r="AX200" s="15" t="s">
        <v>80</v>
      </c>
      <c r="AY200" s="297" t="s">
        <v>156</v>
      </c>
    </row>
    <row r="201" s="13" customFormat="1">
      <c r="A201" s="13"/>
      <c r="B201" s="263"/>
      <c r="C201" s="264"/>
      <c r="D201" s="240" t="s">
        <v>443</v>
      </c>
      <c r="E201" s="265" t="s">
        <v>1</v>
      </c>
      <c r="F201" s="266" t="s">
        <v>1192</v>
      </c>
      <c r="G201" s="264"/>
      <c r="H201" s="267">
        <v>61.148000000000003</v>
      </c>
      <c r="I201" s="268"/>
      <c r="J201" s="264"/>
      <c r="K201" s="264"/>
      <c r="L201" s="269"/>
      <c r="M201" s="270"/>
      <c r="N201" s="271"/>
      <c r="O201" s="271"/>
      <c r="P201" s="271"/>
      <c r="Q201" s="271"/>
      <c r="R201" s="271"/>
      <c r="S201" s="271"/>
      <c r="T201" s="27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3" t="s">
        <v>443</v>
      </c>
      <c r="AU201" s="273" t="s">
        <v>90</v>
      </c>
      <c r="AV201" s="13" t="s">
        <v>90</v>
      </c>
      <c r="AW201" s="13" t="s">
        <v>36</v>
      </c>
      <c r="AX201" s="13" t="s">
        <v>80</v>
      </c>
      <c r="AY201" s="273" t="s">
        <v>156</v>
      </c>
    </row>
    <row r="202" s="14" customFormat="1">
      <c r="A202" s="14"/>
      <c r="B202" s="274"/>
      <c r="C202" s="275"/>
      <c r="D202" s="240" t="s">
        <v>443</v>
      </c>
      <c r="E202" s="276" t="s">
        <v>1</v>
      </c>
      <c r="F202" s="277" t="s">
        <v>445</v>
      </c>
      <c r="G202" s="275"/>
      <c r="H202" s="278">
        <v>196.06799999999998</v>
      </c>
      <c r="I202" s="279"/>
      <c r="J202" s="275"/>
      <c r="K202" s="275"/>
      <c r="L202" s="280"/>
      <c r="M202" s="281"/>
      <c r="N202" s="282"/>
      <c r="O202" s="282"/>
      <c r="P202" s="282"/>
      <c r="Q202" s="282"/>
      <c r="R202" s="282"/>
      <c r="S202" s="282"/>
      <c r="T202" s="28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84" t="s">
        <v>443</v>
      </c>
      <c r="AU202" s="284" t="s">
        <v>90</v>
      </c>
      <c r="AV202" s="14" t="s">
        <v>172</v>
      </c>
      <c r="AW202" s="14" t="s">
        <v>36</v>
      </c>
      <c r="AX202" s="14" t="s">
        <v>88</v>
      </c>
      <c r="AY202" s="284" t="s">
        <v>156</v>
      </c>
    </row>
    <row r="203" s="2" customFormat="1" ht="33" customHeight="1">
      <c r="A203" s="39"/>
      <c r="B203" s="40"/>
      <c r="C203" s="227" t="s">
        <v>197</v>
      </c>
      <c r="D203" s="227" t="s">
        <v>160</v>
      </c>
      <c r="E203" s="228" t="s">
        <v>1193</v>
      </c>
      <c r="F203" s="229" t="s">
        <v>1194</v>
      </c>
      <c r="G203" s="230" t="s">
        <v>1118</v>
      </c>
      <c r="H203" s="231">
        <v>37.5</v>
      </c>
      <c r="I203" s="232"/>
      <c r="J203" s="233">
        <f>ROUND(I203*H203,2)</f>
        <v>0</v>
      </c>
      <c r="K203" s="229" t="s">
        <v>1177</v>
      </c>
      <c r="L203" s="45"/>
      <c r="M203" s="234" t="s">
        <v>1</v>
      </c>
      <c r="N203" s="235" t="s">
        <v>45</v>
      </c>
      <c r="O203" s="92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172</v>
      </c>
      <c r="AT203" s="238" t="s">
        <v>160</v>
      </c>
      <c r="AU203" s="238" t="s">
        <v>90</v>
      </c>
      <c r="AY203" s="18" t="s">
        <v>156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88</v>
      </c>
      <c r="BK203" s="239">
        <f>ROUND(I203*H203,2)</f>
        <v>0</v>
      </c>
      <c r="BL203" s="18" t="s">
        <v>172</v>
      </c>
      <c r="BM203" s="238" t="s">
        <v>1195</v>
      </c>
    </row>
    <row r="204" s="2" customFormat="1">
      <c r="A204" s="39"/>
      <c r="B204" s="40"/>
      <c r="C204" s="41"/>
      <c r="D204" s="240" t="s">
        <v>1121</v>
      </c>
      <c r="E204" s="41"/>
      <c r="F204" s="285" t="s">
        <v>1196</v>
      </c>
      <c r="G204" s="41"/>
      <c r="H204" s="41"/>
      <c r="I204" s="242"/>
      <c r="J204" s="41"/>
      <c r="K204" s="41"/>
      <c r="L204" s="45"/>
      <c r="M204" s="243"/>
      <c r="N204" s="244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1121</v>
      </c>
      <c r="AU204" s="18" t="s">
        <v>90</v>
      </c>
    </row>
    <row r="205" s="15" customFormat="1">
      <c r="A205" s="15"/>
      <c r="B205" s="288"/>
      <c r="C205" s="289"/>
      <c r="D205" s="240" t="s">
        <v>443</v>
      </c>
      <c r="E205" s="290" t="s">
        <v>1</v>
      </c>
      <c r="F205" s="291" t="s">
        <v>1197</v>
      </c>
      <c r="G205" s="289"/>
      <c r="H205" s="290" t="s">
        <v>1</v>
      </c>
      <c r="I205" s="292"/>
      <c r="J205" s="289"/>
      <c r="K205" s="289"/>
      <c r="L205" s="293"/>
      <c r="M205" s="294"/>
      <c r="N205" s="295"/>
      <c r="O205" s="295"/>
      <c r="P205" s="295"/>
      <c r="Q205" s="295"/>
      <c r="R205" s="295"/>
      <c r="S205" s="295"/>
      <c r="T205" s="296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97" t="s">
        <v>443</v>
      </c>
      <c r="AU205" s="297" t="s">
        <v>90</v>
      </c>
      <c r="AV205" s="15" t="s">
        <v>88</v>
      </c>
      <c r="AW205" s="15" t="s">
        <v>36</v>
      </c>
      <c r="AX205" s="15" t="s">
        <v>80</v>
      </c>
      <c r="AY205" s="297" t="s">
        <v>156</v>
      </c>
    </row>
    <row r="206" s="13" customFormat="1">
      <c r="A206" s="13"/>
      <c r="B206" s="263"/>
      <c r="C206" s="264"/>
      <c r="D206" s="240" t="s">
        <v>443</v>
      </c>
      <c r="E206" s="265" t="s">
        <v>1</v>
      </c>
      <c r="F206" s="266" t="s">
        <v>1198</v>
      </c>
      <c r="G206" s="264"/>
      <c r="H206" s="267">
        <v>37.5</v>
      </c>
      <c r="I206" s="268"/>
      <c r="J206" s="264"/>
      <c r="K206" s="264"/>
      <c r="L206" s="269"/>
      <c r="M206" s="270"/>
      <c r="N206" s="271"/>
      <c r="O206" s="271"/>
      <c r="P206" s="271"/>
      <c r="Q206" s="271"/>
      <c r="R206" s="271"/>
      <c r="S206" s="271"/>
      <c r="T206" s="27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3" t="s">
        <v>443</v>
      </c>
      <c r="AU206" s="273" t="s">
        <v>90</v>
      </c>
      <c r="AV206" s="13" t="s">
        <v>90</v>
      </c>
      <c r="AW206" s="13" t="s">
        <v>36</v>
      </c>
      <c r="AX206" s="13" t="s">
        <v>80</v>
      </c>
      <c r="AY206" s="273" t="s">
        <v>156</v>
      </c>
    </row>
    <row r="207" s="14" customFormat="1">
      <c r="A207" s="14"/>
      <c r="B207" s="274"/>
      <c r="C207" s="275"/>
      <c r="D207" s="240" t="s">
        <v>443</v>
      </c>
      <c r="E207" s="276" t="s">
        <v>1</v>
      </c>
      <c r="F207" s="277" t="s">
        <v>445</v>
      </c>
      <c r="G207" s="275"/>
      <c r="H207" s="278">
        <v>37.5</v>
      </c>
      <c r="I207" s="279"/>
      <c r="J207" s="275"/>
      <c r="K207" s="275"/>
      <c r="L207" s="280"/>
      <c r="M207" s="281"/>
      <c r="N207" s="282"/>
      <c r="O207" s="282"/>
      <c r="P207" s="282"/>
      <c r="Q207" s="282"/>
      <c r="R207" s="282"/>
      <c r="S207" s="282"/>
      <c r="T207" s="28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84" t="s">
        <v>443</v>
      </c>
      <c r="AU207" s="284" t="s">
        <v>90</v>
      </c>
      <c r="AV207" s="14" t="s">
        <v>172</v>
      </c>
      <c r="AW207" s="14" t="s">
        <v>36</v>
      </c>
      <c r="AX207" s="14" t="s">
        <v>88</v>
      </c>
      <c r="AY207" s="284" t="s">
        <v>156</v>
      </c>
    </row>
    <row r="208" s="2" customFormat="1" ht="24.15" customHeight="1">
      <c r="A208" s="39"/>
      <c r="B208" s="40"/>
      <c r="C208" s="227" t="s">
        <v>203</v>
      </c>
      <c r="D208" s="227" t="s">
        <v>160</v>
      </c>
      <c r="E208" s="228" t="s">
        <v>1199</v>
      </c>
      <c r="F208" s="229" t="s">
        <v>1200</v>
      </c>
      <c r="G208" s="230" t="s">
        <v>1118</v>
      </c>
      <c r="H208" s="231">
        <v>98.647999999999996</v>
      </c>
      <c r="I208" s="232"/>
      <c r="J208" s="233">
        <f>ROUND(I208*H208,2)</f>
        <v>0</v>
      </c>
      <c r="K208" s="229" t="s">
        <v>1119</v>
      </c>
      <c r="L208" s="45"/>
      <c r="M208" s="234" t="s">
        <v>1</v>
      </c>
      <c r="N208" s="235" t="s">
        <v>45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172</v>
      </c>
      <c r="AT208" s="238" t="s">
        <v>160</v>
      </c>
      <c r="AU208" s="238" t="s">
        <v>90</v>
      </c>
      <c r="AY208" s="18" t="s">
        <v>156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88</v>
      </c>
      <c r="BK208" s="239">
        <f>ROUND(I208*H208,2)</f>
        <v>0</v>
      </c>
      <c r="BL208" s="18" t="s">
        <v>172</v>
      </c>
      <c r="BM208" s="238" t="s">
        <v>1201</v>
      </c>
    </row>
    <row r="209" s="2" customFormat="1">
      <c r="A209" s="39"/>
      <c r="B209" s="40"/>
      <c r="C209" s="41"/>
      <c r="D209" s="240" t="s">
        <v>1121</v>
      </c>
      <c r="E209" s="41"/>
      <c r="F209" s="285" t="s">
        <v>1202</v>
      </c>
      <c r="G209" s="41"/>
      <c r="H209" s="41"/>
      <c r="I209" s="242"/>
      <c r="J209" s="41"/>
      <c r="K209" s="41"/>
      <c r="L209" s="45"/>
      <c r="M209" s="243"/>
      <c r="N209" s="244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1121</v>
      </c>
      <c r="AU209" s="18" t="s">
        <v>90</v>
      </c>
    </row>
    <row r="210" s="2" customFormat="1">
      <c r="A210" s="39"/>
      <c r="B210" s="40"/>
      <c r="C210" s="41"/>
      <c r="D210" s="286" t="s">
        <v>1123</v>
      </c>
      <c r="E210" s="41"/>
      <c r="F210" s="287" t="s">
        <v>1203</v>
      </c>
      <c r="G210" s="41"/>
      <c r="H210" s="41"/>
      <c r="I210" s="242"/>
      <c r="J210" s="41"/>
      <c r="K210" s="41"/>
      <c r="L210" s="45"/>
      <c r="M210" s="243"/>
      <c r="N210" s="244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1123</v>
      </c>
      <c r="AU210" s="18" t="s">
        <v>90</v>
      </c>
    </row>
    <row r="211" s="15" customFormat="1">
      <c r="A211" s="15"/>
      <c r="B211" s="288"/>
      <c r="C211" s="289"/>
      <c r="D211" s="240" t="s">
        <v>443</v>
      </c>
      <c r="E211" s="290" t="s">
        <v>1</v>
      </c>
      <c r="F211" s="291" t="s">
        <v>1204</v>
      </c>
      <c r="G211" s="289"/>
      <c r="H211" s="290" t="s">
        <v>1</v>
      </c>
      <c r="I211" s="292"/>
      <c r="J211" s="289"/>
      <c r="K211" s="289"/>
      <c r="L211" s="293"/>
      <c r="M211" s="294"/>
      <c r="N211" s="295"/>
      <c r="O211" s="295"/>
      <c r="P211" s="295"/>
      <c r="Q211" s="295"/>
      <c r="R211" s="295"/>
      <c r="S211" s="295"/>
      <c r="T211" s="296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97" t="s">
        <v>443</v>
      </c>
      <c r="AU211" s="297" t="s">
        <v>90</v>
      </c>
      <c r="AV211" s="15" t="s">
        <v>88</v>
      </c>
      <c r="AW211" s="15" t="s">
        <v>36</v>
      </c>
      <c r="AX211" s="15" t="s">
        <v>80</v>
      </c>
      <c r="AY211" s="297" t="s">
        <v>156</v>
      </c>
    </row>
    <row r="212" s="13" customFormat="1">
      <c r="A212" s="13"/>
      <c r="B212" s="263"/>
      <c r="C212" s="264"/>
      <c r="D212" s="240" t="s">
        <v>443</v>
      </c>
      <c r="E212" s="265" t="s">
        <v>1</v>
      </c>
      <c r="F212" s="266" t="s">
        <v>1205</v>
      </c>
      <c r="G212" s="264"/>
      <c r="H212" s="267">
        <v>61.148000000000003</v>
      </c>
      <c r="I212" s="268"/>
      <c r="J212" s="264"/>
      <c r="K212" s="264"/>
      <c r="L212" s="269"/>
      <c r="M212" s="270"/>
      <c r="N212" s="271"/>
      <c r="O212" s="271"/>
      <c r="P212" s="271"/>
      <c r="Q212" s="271"/>
      <c r="R212" s="271"/>
      <c r="S212" s="271"/>
      <c r="T212" s="27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3" t="s">
        <v>443</v>
      </c>
      <c r="AU212" s="273" t="s">
        <v>90</v>
      </c>
      <c r="AV212" s="13" t="s">
        <v>90</v>
      </c>
      <c r="AW212" s="13" t="s">
        <v>36</v>
      </c>
      <c r="AX212" s="13" t="s">
        <v>80</v>
      </c>
      <c r="AY212" s="273" t="s">
        <v>156</v>
      </c>
    </row>
    <row r="213" s="16" customFormat="1">
      <c r="A213" s="16"/>
      <c r="B213" s="298"/>
      <c r="C213" s="299"/>
      <c r="D213" s="240" t="s">
        <v>443</v>
      </c>
      <c r="E213" s="300" t="s">
        <v>1</v>
      </c>
      <c r="F213" s="301" t="s">
        <v>1206</v>
      </c>
      <c r="G213" s="299"/>
      <c r="H213" s="302">
        <v>61.148000000000003</v>
      </c>
      <c r="I213" s="303"/>
      <c r="J213" s="299"/>
      <c r="K213" s="299"/>
      <c r="L213" s="304"/>
      <c r="M213" s="305"/>
      <c r="N213" s="306"/>
      <c r="O213" s="306"/>
      <c r="P213" s="306"/>
      <c r="Q213" s="306"/>
      <c r="R213" s="306"/>
      <c r="S213" s="306"/>
      <c r="T213" s="307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308" t="s">
        <v>443</v>
      </c>
      <c r="AU213" s="308" t="s">
        <v>90</v>
      </c>
      <c r="AV213" s="16" t="s">
        <v>164</v>
      </c>
      <c r="AW213" s="16" t="s">
        <v>36</v>
      </c>
      <c r="AX213" s="16" t="s">
        <v>80</v>
      </c>
      <c r="AY213" s="308" t="s">
        <v>156</v>
      </c>
    </row>
    <row r="214" s="15" customFormat="1">
      <c r="A214" s="15"/>
      <c r="B214" s="288"/>
      <c r="C214" s="289"/>
      <c r="D214" s="240" t="s">
        <v>443</v>
      </c>
      <c r="E214" s="290" t="s">
        <v>1</v>
      </c>
      <c r="F214" s="291" t="s">
        <v>1207</v>
      </c>
      <c r="G214" s="289"/>
      <c r="H214" s="290" t="s">
        <v>1</v>
      </c>
      <c r="I214" s="292"/>
      <c r="J214" s="289"/>
      <c r="K214" s="289"/>
      <c r="L214" s="293"/>
      <c r="M214" s="294"/>
      <c r="N214" s="295"/>
      <c r="O214" s="295"/>
      <c r="P214" s="295"/>
      <c r="Q214" s="295"/>
      <c r="R214" s="295"/>
      <c r="S214" s="295"/>
      <c r="T214" s="296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97" t="s">
        <v>443</v>
      </c>
      <c r="AU214" s="297" t="s">
        <v>90</v>
      </c>
      <c r="AV214" s="15" t="s">
        <v>88</v>
      </c>
      <c r="AW214" s="15" t="s">
        <v>36</v>
      </c>
      <c r="AX214" s="15" t="s">
        <v>80</v>
      </c>
      <c r="AY214" s="297" t="s">
        <v>156</v>
      </c>
    </row>
    <row r="215" s="13" customFormat="1">
      <c r="A215" s="13"/>
      <c r="B215" s="263"/>
      <c r="C215" s="264"/>
      <c r="D215" s="240" t="s">
        <v>443</v>
      </c>
      <c r="E215" s="265" t="s">
        <v>1</v>
      </c>
      <c r="F215" s="266" t="s">
        <v>1198</v>
      </c>
      <c r="G215" s="264"/>
      <c r="H215" s="267">
        <v>37.5</v>
      </c>
      <c r="I215" s="268"/>
      <c r="J215" s="264"/>
      <c r="K215" s="264"/>
      <c r="L215" s="269"/>
      <c r="M215" s="270"/>
      <c r="N215" s="271"/>
      <c r="O215" s="271"/>
      <c r="P215" s="271"/>
      <c r="Q215" s="271"/>
      <c r="R215" s="271"/>
      <c r="S215" s="271"/>
      <c r="T215" s="27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73" t="s">
        <v>443</v>
      </c>
      <c r="AU215" s="273" t="s">
        <v>90</v>
      </c>
      <c r="AV215" s="13" t="s">
        <v>90</v>
      </c>
      <c r="AW215" s="13" t="s">
        <v>36</v>
      </c>
      <c r="AX215" s="13" t="s">
        <v>80</v>
      </c>
      <c r="AY215" s="273" t="s">
        <v>156</v>
      </c>
    </row>
    <row r="216" s="16" customFormat="1">
      <c r="A216" s="16"/>
      <c r="B216" s="298"/>
      <c r="C216" s="299"/>
      <c r="D216" s="240" t="s">
        <v>443</v>
      </c>
      <c r="E216" s="300" t="s">
        <v>1</v>
      </c>
      <c r="F216" s="301" t="s">
        <v>1206</v>
      </c>
      <c r="G216" s="299"/>
      <c r="H216" s="302">
        <v>37.5</v>
      </c>
      <c r="I216" s="303"/>
      <c r="J216" s="299"/>
      <c r="K216" s="299"/>
      <c r="L216" s="304"/>
      <c r="M216" s="305"/>
      <c r="N216" s="306"/>
      <c r="O216" s="306"/>
      <c r="P216" s="306"/>
      <c r="Q216" s="306"/>
      <c r="R216" s="306"/>
      <c r="S216" s="306"/>
      <c r="T216" s="307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308" t="s">
        <v>443</v>
      </c>
      <c r="AU216" s="308" t="s">
        <v>90</v>
      </c>
      <c r="AV216" s="16" t="s">
        <v>164</v>
      </c>
      <c r="AW216" s="16" t="s">
        <v>36</v>
      </c>
      <c r="AX216" s="16" t="s">
        <v>80</v>
      </c>
      <c r="AY216" s="308" t="s">
        <v>156</v>
      </c>
    </row>
    <row r="217" s="14" customFormat="1">
      <c r="A217" s="14"/>
      <c r="B217" s="274"/>
      <c r="C217" s="275"/>
      <c r="D217" s="240" t="s">
        <v>443</v>
      </c>
      <c r="E217" s="276" t="s">
        <v>1</v>
      </c>
      <c r="F217" s="277" t="s">
        <v>445</v>
      </c>
      <c r="G217" s="275"/>
      <c r="H217" s="278">
        <v>98.647999999999996</v>
      </c>
      <c r="I217" s="279"/>
      <c r="J217" s="275"/>
      <c r="K217" s="275"/>
      <c r="L217" s="280"/>
      <c r="M217" s="281"/>
      <c r="N217" s="282"/>
      <c r="O217" s="282"/>
      <c r="P217" s="282"/>
      <c r="Q217" s="282"/>
      <c r="R217" s="282"/>
      <c r="S217" s="282"/>
      <c r="T217" s="28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84" t="s">
        <v>443</v>
      </c>
      <c r="AU217" s="284" t="s">
        <v>90</v>
      </c>
      <c r="AV217" s="14" t="s">
        <v>172</v>
      </c>
      <c r="AW217" s="14" t="s">
        <v>36</v>
      </c>
      <c r="AX217" s="14" t="s">
        <v>88</v>
      </c>
      <c r="AY217" s="284" t="s">
        <v>156</v>
      </c>
    </row>
    <row r="218" s="2" customFormat="1" ht="16.5" customHeight="1">
      <c r="A218" s="39"/>
      <c r="B218" s="40"/>
      <c r="C218" s="227" t="s">
        <v>8</v>
      </c>
      <c r="D218" s="227" t="s">
        <v>160</v>
      </c>
      <c r="E218" s="228" t="s">
        <v>1208</v>
      </c>
      <c r="F218" s="229" t="s">
        <v>1209</v>
      </c>
      <c r="G218" s="230" t="s">
        <v>1118</v>
      </c>
      <c r="H218" s="231">
        <v>73.772000000000006</v>
      </c>
      <c r="I218" s="232"/>
      <c r="J218" s="233">
        <f>ROUND(I218*H218,2)</f>
        <v>0</v>
      </c>
      <c r="K218" s="229" t="s">
        <v>1119</v>
      </c>
      <c r="L218" s="45"/>
      <c r="M218" s="234" t="s">
        <v>1</v>
      </c>
      <c r="N218" s="235" t="s">
        <v>45</v>
      </c>
      <c r="O218" s="92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172</v>
      </c>
      <c r="AT218" s="238" t="s">
        <v>160</v>
      </c>
      <c r="AU218" s="238" t="s">
        <v>90</v>
      </c>
      <c r="AY218" s="18" t="s">
        <v>156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88</v>
      </c>
      <c r="BK218" s="239">
        <f>ROUND(I218*H218,2)</f>
        <v>0</v>
      </c>
      <c r="BL218" s="18" t="s">
        <v>172</v>
      </c>
      <c r="BM218" s="238" t="s">
        <v>1210</v>
      </c>
    </row>
    <row r="219" s="2" customFormat="1">
      <c r="A219" s="39"/>
      <c r="B219" s="40"/>
      <c r="C219" s="41"/>
      <c r="D219" s="240" t="s">
        <v>1121</v>
      </c>
      <c r="E219" s="41"/>
      <c r="F219" s="285" t="s">
        <v>1211</v>
      </c>
      <c r="G219" s="41"/>
      <c r="H219" s="41"/>
      <c r="I219" s="242"/>
      <c r="J219" s="41"/>
      <c r="K219" s="41"/>
      <c r="L219" s="45"/>
      <c r="M219" s="243"/>
      <c r="N219" s="244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1121</v>
      </c>
      <c r="AU219" s="18" t="s">
        <v>90</v>
      </c>
    </row>
    <row r="220" s="2" customFormat="1">
      <c r="A220" s="39"/>
      <c r="B220" s="40"/>
      <c r="C220" s="41"/>
      <c r="D220" s="286" t="s">
        <v>1123</v>
      </c>
      <c r="E220" s="41"/>
      <c r="F220" s="287" t="s">
        <v>1212</v>
      </c>
      <c r="G220" s="41"/>
      <c r="H220" s="41"/>
      <c r="I220" s="242"/>
      <c r="J220" s="41"/>
      <c r="K220" s="41"/>
      <c r="L220" s="45"/>
      <c r="M220" s="243"/>
      <c r="N220" s="244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1123</v>
      </c>
      <c r="AU220" s="18" t="s">
        <v>90</v>
      </c>
    </row>
    <row r="221" s="15" customFormat="1">
      <c r="A221" s="15"/>
      <c r="B221" s="288"/>
      <c r="C221" s="289"/>
      <c r="D221" s="240" t="s">
        <v>443</v>
      </c>
      <c r="E221" s="290" t="s">
        <v>1</v>
      </c>
      <c r="F221" s="291" t="s">
        <v>1213</v>
      </c>
      <c r="G221" s="289"/>
      <c r="H221" s="290" t="s">
        <v>1</v>
      </c>
      <c r="I221" s="292"/>
      <c r="J221" s="289"/>
      <c r="K221" s="289"/>
      <c r="L221" s="293"/>
      <c r="M221" s="294"/>
      <c r="N221" s="295"/>
      <c r="O221" s="295"/>
      <c r="P221" s="295"/>
      <c r="Q221" s="295"/>
      <c r="R221" s="295"/>
      <c r="S221" s="295"/>
      <c r="T221" s="29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97" t="s">
        <v>443</v>
      </c>
      <c r="AU221" s="297" t="s">
        <v>90</v>
      </c>
      <c r="AV221" s="15" t="s">
        <v>88</v>
      </c>
      <c r="AW221" s="15" t="s">
        <v>36</v>
      </c>
      <c r="AX221" s="15" t="s">
        <v>80</v>
      </c>
      <c r="AY221" s="297" t="s">
        <v>156</v>
      </c>
    </row>
    <row r="222" s="13" customFormat="1">
      <c r="A222" s="13"/>
      <c r="B222" s="263"/>
      <c r="C222" s="264"/>
      <c r="D222" s="240" t="s">
        <v>443</v>
      </c>
      <c r="E222" s="265" t="s">
        <v>1</v>
      </c>
      <c r="F222" s="266" t="s">
        <v>1214</v>
      </c>
      <c r="G222" s="264"/>
      <c r="H222" s="267">
        <v>133.02000000000001</v>
      </c>
      <c r="I222" s="268"/>
      <c r="J222" s="264"/>
      <c r="K222" s="264"/>
      <c r="L222" s="269"/>
      <c r="M222" s="270"/>
      <c r="N222" s="271"/>
      <c r="O222" s="271"/>
      <c r="P222" s="271"/>
      <c r="Q222" s="271"/>
      <c r="R222" s="271"/>
      <c r="S222" s="271"/>
      <c r="T222" s="27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73" t="s">
        <v>443</v>
      </c>
      <c r="AU222" s="273" t="s">
        <v>90</v>
      </c>
      <c r="AV222" s="13" t="s">
        <v>90</v>
      </c>
      <c r="AW222" s="13" t="s">
        <v>36</v>
      </c>
      <c r="AX222" s="13" t="s">
        <v>80</v>
      </c>
      <c r="AY222" s="273" t="s">
        <v>156</v>
      </c>
    </row>
    <row r="223" s="13" customFormat="1">
      <c r="A223" s="13"/>
      <c r="B223" s="263"/>
      <c r="C223" s="264"/>
      <c r="D223" s="240" t="s">
        <v>443</v>
      </c>
      <c r="E223" s="265" t="s">
        <v>1</v>
      </c>
      <c r="F223" s="266" t="s">
        <v>1215</v>
      </c>
      <c r="G223" s="264"/>
      <c r="H223" s="267">
        <v>1.1699999999999999</v>
      </c>
      <c r="I223" s="268"/>
      <c r="J223" s="264"/>
      <c r="K223" s="264"/>
      <c r="L223" s="269"/>
      <c r="M223" s="270"/>
      <c r="N223" s="271"/>
      <c r="O223" s="271"/>
      <c r="P223" s="271"/>
      <c r="Q223" s="271"/>
      <c r="R223" s="271"/>
      <c r="S223" s="271"/>
      <c r="T223" s="27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3" t="s">
        <v>443</v>
      </c>
      <c r="AU223" s="273" t="s">
        <v>90</v>
      </c>
      <c r="AV223" s="13" t="s">
        <v>90</v>
      </c>
      <c r="AW223" s="13" t="s">
        <v>36</v>
      </c>
      <c r="AX223" s="13" t="s">
        <v>80</v>
      </c>
      <c r="AY223" s="273" t="s">
        <v>156</v>
      </c>
    </row>
    <row r="224" s="13" customFormat="1">
      <c r="A224" s="13"/>
      <c r="B224" s="263"/>
      <c r="C224" s="264"/>
      <c r="D224" s="240" t="s">
        <v>443</v>
      </c>
      <c r="E224" s="265" t="s">
        <v>1</v>
      </c>
      <c r="F224" s="266" t="s">
        <v>1216</v>
      </c>
      <c r="G224" s="264"/>
      <c r="H224" s="267">
        <v>0.72999999999999998</v>
      </c>
      <c r="I224" s="268"/>
      <c r="J224" s="264"/>
      <c r="K224" s="264"/>
      <c r="L224" s="269"/>
      <c r="M224" s="270"/>
      <c r="N224" s="271"/>
      <c r="O224" s="271"/>
      <c r="P224" s="271"/>
      <c r="Q224" s="271"/>
      <c r="R224" s="271"/>
      <c r="S224" s="271"/>
      <c r="T224" s="27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73" t="s">
        <v>443</v>
      </c>
      <c r="AU224" s="273" t="s">
        <v>90</v>
      </c>
      <c r="AV224" s="13" t="s">
        <v>90</v>
      </c>
      <c r="AW224" s="13" t="s">
        <v>36</v>
      </c>
      <c r="AX224" s="13" t="s">
        <v>80</v>
      </c>
      <c r="AY224" s="273" t="s">
        <v>156</v>
      </c>
    </row>
    <row r="225" s="13" customFormat="1">
      <c r="A225" s="13"/>
      <c r="B225" s="263"/>
      <c r="C225" s="264"/>
      <c r="D225" s="240" t="s">
        <v>443</v>
      </c>
      <c r="E225" s="265" t="s">
        <v>1</v>
      </c>
      <c r="F225" s="266" t="s">
        <v>1217</v>
      </c>
      <c r="G225" s="264"/>
      <c r="H225" s="267">
        <v>-61.148000000000003</v>
      </c>
      <c r="I225" s="268"/>
      <c r="J225" s="264"/>
      <c r="K225" s="264"/>
      <c r="L225" s="269"/>
      <c r="M225" s="270"/>
      <c r="N225" s="271"/>
      <c r="O225" s="271"/>
      <c r="P225" s="271"/>
      <c r="Q225" s="271"/>
      <c r="R225" s="271"/>
      <c r="S225" s="271"/>
      <c r="T225" s="27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3" t="s">
        <v>443</v>
      </c>
      <c r="AU225" s="273" t="s">
        <v>90</v>
      </c>
      <c r="AV225" s="13" t="s">
        <v>90</v>
      </c>
      <c r="AW225" s="13" t="s">
        <v>36</v>
      </c>
      <c r="AX225" s="13" t="s">
        <v>80</v>
      </c>
      <c r="AY225" s="273" t="s">
        <v>156</v>
      </c>
    </row>
    <row r="226" s="14" customFormat="1">
      <c r="A226" s="14"/>
      <c r="B226" s="274"/>
      <c r="C226" s="275"/>
      <c r="D226" s="240" t="s">
        <v>443</v>
      </c>
      <c r="E226" s="276" t="s">
        <v>1</v>
      </c>
      <c r="F226" s="277" t="s">
        <v>445</v>
      </c>
      <c r="G226" s="275"/>
      <c r="H226" s="278">
        <v>73.771999999999991</v>
      </c>
      <c r="I226" s="279"/>
      <c r="J226" s="275"/>
      <c r="K226" s="275"/>
      <c r="L226" s="280"/>
      <c r="M226" s="281"/>
      <c r="N226" s="282"/>
      <c r="O226" s="282"/>
      <c r="P226" s="282"/>
      <c r="Q226" s="282"/>
      <c r="R226" s="282"/>
      <c r="S226" s="282"/>
      <c r="T226" s="28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84" t="s">
        <v>443</v>
      </c>
      <c r="AU226" s="284" t="s">
        <v>90</v>
      </c>
      <c r="AV226" s="14" t="s">
        <v>172</v>
      </c>
      <c r="AW226" s="14" t="s">
        <v>36</v>
      </c>
      <c r="AX226" s="14" t="s">
        <v>88</v>
      </c>
      <c r="AY226" s="284" t="s">
        <v>156</v>
      </c>
    </row>
    <row r="227" s="2" customFormat="1" ht="24.15" customHeight="1">
      <c r="A227" s="39"/>
      <c r="B227" s="40"/>
      <c r="C227" s="227" t="s">
        <v>212</v>
      </c>
      <c r="D227" s="227" t="s">
        <v>160</v>
      </c>
      <c r="E227" s="228" t="s">
        <v>1218</v>
      </c>
      <c r="F227" s="229" t="s">
        <v>1219</v>
      </c>
      <c r="G227" s="230" t="s">
        <v>1118</v>
      </c>
      <c r="H227" s="231">
        <v>61.148000000000003</v>
      </c>
      <c r="I227" s="232"/>
      <c r="J227" s="233">
        <f>ROUND(I227*H227,2)</f>
        <v>0</v>
      </c>
      <c r="K227" s="229" t="s">
        <v>1119</v>
      </c>
      <c r="L227" s="45"/>
      <c r="M227" s="234" t="s">
        <v>1</v>
      </c>
      <c r="N227" s="235" t="s">
        <v>45</v>
      </c>
      <c r="O227" s="92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172</v>
      </c>
      <c r="AT227" s="238" t="s">
        <v>160</v>
      </c>
      <c r="AU227" s="238" t="s">
        <v>90</v>
      </c>
      <c r="AY227" s="18" t="s">
        <v>156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88</v>
      </c>
      <c r="BK227" s="239">
        <f>ROUND(I227*H227,2)</f>
        <v>0</v>
      </c>
      <c r="BL227" s="18" t="s">
        <v>172</v>
      </c>
      <c r="BM227" s="238" t="s">
        <v>1220</v>
      </c>
    </row>
    <row r="228" s="2" customFormat="1">
      <c r="A228" s="39"/>
      <c r="B228" s="40"/>
      <c r="C228" s="41"/>
      <c r="D228" s="240" t="s">
        <v>1121</v>
      </c>
      <c r="E228" s="41"/>
      <c r="F228" s="285" t="s">
        <v>1221</v>
      </c>
      <c r="G228" s="41"/>
      <c r="H228" s="41"/>
      <c r="I228" s="242"/>
      <c r="J228" s="41"/>
      <c r="K228" s="41"/>
      <c r="L228" s="45"/>
      <c r="M228" s="243"/>
      <c r="N228" s="244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1121</v>
      </c>
      <c r="AU228" s="18" t="s">
        <v>90</v>
      </c>
    </row>
    <row r="229" s="2" customFormat="1">
      <c r="A229" s="39"/>
      <c r="B229" s="40"/>
      <c r="C229" s="41"/>
      <c r="D229" s="286" t="s">
        <v>1123</v>
      </c>
      <c r="E229" s="41"/>
      <c r="F229" s="287" t="s">
        <v>1222</v>
      </c>
      <c r="G229" s="41"/>
      <c r="H229" s="41"/>
      <c r="I229" s="242"/>
      <c r="J229" s="41"/>
      <c r="K229" s="41"/>
      <c r="L229" s="45"/>
      <c r="M229" s="243"/>
      <c r="N229" s="244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1123</v>
      </c>
      <c r="AU229" s="18" t="s">
        <v>90</v>
      </c>
    </row>
    <row r="230" s="15" customFormat="1">
      <c r="A230" s="15"/>
      <c r="B230" s="288"/>
      <c r="C230" s="289"/>
      <c r="D230" s="240" t="s">
        <v>443</v>
      </c>
      <c r="E230" s="290" t="s">
        <v>1</v>
      </c>
      <c r="F230" s="291" t="s">
        <v>1223</v>
      </c>
      <c r="G230" s="289"/>
      <c r="H230" s="290" t="s">
        <v>1</v>
      </c>
      <c r="I230" s="292"/>
      <c r="J230" s="289"/>
      <c r="K230" s="289"/>
      <c r="L230" s="293"/>
      <c r="M230" s="294"/>
      <c r="N230" s="295"/>
      <c r="O230" s="295"/>
      <c r="P230" s="295"/>
      <c r="Q230" s="295"/>
      <c r="R230" s="295"/>
      <c r="S230" s="295"/>
      <c r="T230" s="296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97" t="s">
        <v>443</v>
      </c>
      <c r="AU230" s="297" t="s">
        <v>90</v>
      </c>
      <c r="AV230" s="15" t="s">
        <v>88</v>
      </c>
      <c r="AW230" s="15" t="s">
        <v>36</v>
      </c>
      <c r="AX230" s="15" t="s">
        <v>80</v>
      </c>
      <c r="AY230" s="297" t="s">
        <v>156</v>
      </c>
    </row>
    <row r="231" s="13" customFormat="1">
      <c r="A231" s="13"/>
      <c r="B231" s="263"/>
      <c r="C231" s="264"/>
      <c r="D231" s="240" t="s">
        <v>443</v>
      </c>
      <c r="E231" s="265" t="s">
        <v>1</v>
      </c>
      <c r="F231" s="266" t="s">
        <v>1224</v>
      </c>
      <c r="G231" s="264"/>
      <c r="H231" s="267">
        <v>61.148000000000003</v>
      </c>
      <c r="I231" s="268"/>
      <c r="J231" s="264"/>
      <c r="K231" s="264"/>
      <c r="L231" s="269"/>
      <c r="M231" s="270"/>
      <c r="N231" s="271"/>
      <c r="O231" s="271"/>
      <c r="P231" s="271"/>
      <c r="Q231" s="271"/>
      <c r="R231" s="271"/>
      <c r="S231" s="271"/>
      <c r="T231" s="27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3" t="s">
        <v>443</v>
      </c>
      <c r="AU231" s="273" t="s">
        <v>90</v>
      </c>
      <c r="AV231" s="13" t="s">
        <v>90</v>
      </c>
      <c r="AW231" s="13" t="s">
        <v>36</v>
      </c>
      <c r="AX231" s="13" t="s">
        <v>80</v>
      </c>
      <c r="AY231" s="273" t="s">
        <v>156</v>
      </c>
    </row>
    <row r="232" s="14" customFormat="1">
      <c r="A232" s="14"/>
      <c r="B232" s="274"/>
      <c r="C232" s="275"/>
      <c r="D232" s="240" t="s">
        <v>443</v>
      </c>
      <c r="E232" s="276" t="s">
        <v>1</v>
      </c>
      <c r="F232" s="277" t="s">
        <v>445</v>
      </c>
      <c r="G232" s="275"/>
      <c r="H232" s="278">
        <v>61.148000000000003</v>
      </c>
      <c r="I232" s="279"/>
      <c r="J232" s="275"/>
      <c r="K232" s="275"/>
      <c r="L232" s="280"/>
      <c r="M232" s="281"/>
      <c r="N232" s="282"/>
      <c r="O232" s="282"/>
      <c r="P232" s="282"/>
      <c r="Q232" s="282"/>
      <c r="R232" s="282"/>
      <c r="S232" s="282"/>
      <c r="T232" s="28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84" t="s">
        <v>443</v>
      </c>
      <c r="AU232" s="284" t="s">
        <v>90</v>
      </c>
      <c r="AV232" s="14" t="s">
        <v>172</v>
      </c>
      <c r="AW232" s="14" t="s">
        <v>36</v>
      </c>
      <c r="AX232" s="14" t="s">
        <v>88</v>
      </c>
      <c r="AY232" s="284" t="s">
        <v>156</v>
      </c>
    </row>
    <row r="233" s="2" customFormat="1" ht="24.15" customHeight="1">
      <c r="A233" s="39"/>
      <c r="B233" s="40"/>
      <c r="C233" s="227" t="s">
        <v>219</v>
      </c>
      <c r="D233" s="227" t="s">
        <v>160</v>
      </c>
      <c r="E233" s="228" t="s">
        <v>1225</v>
      </c>
      <c r="F233" s="229" t="s">
        <v>1226</v>
      </c>
      <c r="G233" s="230" t="s">
        <v>1118</v>
      </c>
      <c r="H233" s="231">
        <v>3.6800000000000002</v>
      </c>
      <c r="I233" s="232"/>
      <c r="J233" s="233">
        <f>ROUND(I233*H233,2)</f>
        <v>0</v>
      </c>
      <c r="K233" s="229" t="s">
        <v>1119</v>
      </c>
      <c r="L233" s="45"/>
      <c r="M233" s="234" t="s">
        <v>1</v>
      </c>
      <c r="N233" s="235" t="s">
        <v>45</v>
      </c>
      <c r="O233" s="92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8" t="s">
        <v>172</v>
      </c>
      <c r="AT233" s="238" t="s">
        <v>160</v>
      </c>
      <c r="AU233" s="238" t="s">
        <v>90</v>
      </c>
      <c r="AY233" s="18" t="s">
        <v>156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8" t="s">
        <v>88</v>
      </c>
      <c r="BK233" s="239">
        <f>ROUND(I233*H233,2)</f>
        <v>0</v>
      </c>
      <c r="BL233" s="18" t="s">
        <v>172</v>
      </c>
      <c r="BM233" s="238" t="s">
        <v>1227</v>
      </c>
    </row>
    <row r="234" s="2" customFormat="1">
      <c r="A234" s="39"/>
      <c r="B234" s="40"/>
      <c r="C234" s="41"/>
      <c r="D234" s="240" t="s">
        <v>1121</v>
      </c>
      <c r="E234" s="41"/>
      <c r="F234" s="285" t="s">
        <v>1228</v>
      </c>
      <c r="G234" s="41"/>
      <c r="H234" s="41"/>
      <c r="I234" s="242"/>
      <c r="J234" s="41"/>
      <c r="K234" s="41"/>
      <c r="L234" s="45"/>
      <c r="M234" s="243"/>
      <c r="N234" s="244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1121</v>
      </c>
      <c r="AU234" s="18" t="s">
        <v>90</v>
      </c>
    </row>
    <row r="235" s="2" customFormat="1">
      <c r="A235" s="39"/>
      <c r="B235" s="40"/>
      <c r="C235" s="41"/>
      <c r="D235" s="286" t="s">
        <v>1123</v>
      </c>
      <c r="E235" s="41"/>
      <c r="F235" s="287" t="s">
        <v>1229</v>
      </c>
      <c r="G235" s="41"/>
      <c r="H235" s="41"/>
      <c r="I235" s="242"/>
      <c r="J235" s="41"/>
      <c r="K235" s="41"/>
      <c r="L235" s="45"/>
      <c r="M235" s="243"/>
      <c r="N235" s="244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1123</v>
      </c>
      <c r="AU235" s="18" t="s">
        <v>90</v>
      </c>
    </row>
    <row r="236" s="15" customFormat="1">
      <c r="A236" s="15"/>
      <c r="B236" s="288"/>
      <c r="C236" s="289"/>
      <c r="D236" s="240" t="s">
        <v>443</v>
      </c>
      <c r="E236" s="290" t="s">
        <v>1</v>
      </c>
      <c r="F236" s="291" t="s">
        <v>1230</v>
      </c>
      <c r="G236" s="289"/>
      <c r="H236" s="290" t="s">
        <v>1</v>
      </c>
      <c r="I236" s="292"/>
      <c r="J236" s="289"/>
      <c r="K236" s="289"/>
      <c r="L236" s="293"/>
      <c r="M236" s="294"/>
      <c r="N236" s="295"/>
      <c r="O236" s="295"/>
      <c r="P236" s="295"/>
      <c r="Q236" s="295"/>
      <c r="R236" s="295"/>
      <c r="S236" s="295"/>
      <c r="T236" s="29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97" t="s">
        <v>443</v>
      </c>
      <c r="AU236" s="297" t="s">
        <v>90</v>
      </c>
      <c r="AV236" s="15" t="s">
        <v>88</v>
      </c>
      <c r="AW236" s="15" t="s">
        <v>36</v>
      </c>
      <c r="AX236" s="15" t="s">
        <v>80</v>
      </c>
      <c r="AY236" s="297" t="s">
        <v>156</v>
      </c>
    </row>
    <row r="237" s="13" customFormat="1">
      <c r="A237" s="13"/>
      <c r="B237" s="263"/>
      <c r="C237" s="264"/>
      <c r="D237" s="240" t="s">
        <v>443</v>
      </c>
      <c r="E237" s="265" t="s">
        <v>1</v>
      </c>
      <c r="F237" s="266" t="s">
        <v>1231</v>
      </c>
      <c r="G237" s="264"/>
      <c r="H237" s="267">
        <v>3.6800000000000002</v>
      </c>
      <c r="I237" s="268"/>
      <c r="J237" s="264"/>
      <c r="K237" s="264"/>
      <c r="L237" s="269"/>
      <c r="M237" s="270"/>
      <c r="N237" s="271"/>
      <c r="O237" s="271"/>
      <c r="P237" s="271"/>
      <c r="Q237" s="271"/>
      <c r="R237" s="271"/>
      <c r="S237" s="271"/>
      <c r="T237" s="27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73" t="s">
        <v>443</v>
      </c>
      <c r="AU237" s="273" t="s">
        <v>90</v>
      </c>
      <c r="AV237" s="13" t="s">
        <v>90</v>
      </c>
      <c r="AW237" s="13" t="s">
        <v>36</v>
      </c>
      <c r="AX237" s="13" t="s">
        <v>80</v>
      </c>
      <c r="AY237" s="273" t="s">
        <v>156</v>
      </c>
    </row>
    <row r="238" s="14" customFormat="1">
      <c r="A238" s="14"/>
      <c r="B238" s="274"/>
      <c r="C238" s="275"/>
      <c r="D238" s="240" t="s">
        <v>443</v>
      </c>
      <c r="E238" s="276" t="s">
        <v>1</v>
      </c>
      <c r="F238" s="277" t="s">
        <v>445</v>
      </c>
      <c r="G238" s="275"/>
      <c r="H238" s="278">
        <v>3.6800000000000002</v>
      </c>
      <c r="I238" s="279"/>
      <c r="J238" s="275"/>
      <c r="K238" s="275"/>
      <c r="L238" s="280"/>
      <c r="M238" s="281"/>
      <c r="N238" s="282"/>
      <c r="O238" s="282"/>
      <c r="P238" s="282"/>
      <c r="Q238" s="282"/>
      <c r="R238" s="282"/>
      <c r="S238" s="282"/>
      <c r="T238" s="28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84" t="s">
        <v>443</v>
      </c>
      <c r="AU238" s="284" t="s">
        <v>90</v>
      </c>
      <c r="AV238" s="14" t="s">
        <v>172</v>
      </c>
      <c r="AW238" s="14" t="s">
        <v>36</v>
      </c>
      <c r="AX238" s="14" t="s">
        <v>88</v>
      </c>
      <c r="AY238" s="284" t="s">
        <v>156</v>
      </c>
    </row>
    <row r="239" s="2" customFormat="1" ht="24.15" customHeight="1">
      <c r="A239" s="39"/>
      <c r="B239" s="40"/>
      <c r="C239" s="227" t="s">
        <v>223</v>
      </c>
      <c r="D239" s="227" t="s">
        <v>160</v>
      </c>
      <c r="E239" s="228" t="s">
        <v>1232</v>
      </c>
      <c r="F239" s="229" t="s">
        <v>1233</v>
      </c>
      <c r="G239" s="230" t="s">
        <v>1118</v>
      </c>
      <c r="H239" s="231">
        <v>21.672000000000001</v>
      </c>
      <c r="I239" s="232"/>
      <c r="J239" s="233">
        <f>ROUND(I239*H239,2)</f>
        <v>0</v>
      </c>
      <c r="K239" s="229" t="s">
        <v>1119</v>
      </c>
      <c r="L239" s="45"/>
      <c r="M239" s="234" t="s">
        <v>1</v>
      </c>
      <c r="N239" s="235" t="s">
        <v>45</v>
      </c>
      <c r="O239" s="92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172</v>
      </c>
      <c r="AT239" s="238" t="s">
        <v>160</v>
      </c>
      <c r="AU239" s="238" t="s">
        <v>90</v>
      </c>
      <c r="AY239" s="18" t="s">
        <v>156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88</v>
      </c>
      <c r="BK239" s="239">
        <f>ROUND(I239*H239,2)</f>
        <v>0</v>
      </c>
      <c r="BL239" s="18" t="s">
        <v>172</v>
      </c>
      <c r="BM239" s="238" t="s">
        <v>1234</v>
      </c>
    </row>
    <row r="240" s="2" customFormat="1">
      <c r="A240" s="39"/>
      <c r="B240" s="40"/>
      <c r="C240" s="41"/>
      <c r="D240" s="240" t="s">
        <v>1121</v>
      </c>
      <c r="E240" s="41"/>
      <c r="F240" s="285" t="s">
        <v>1235</v>
      </c>
      <c r="G240" s="41"/>
      <c r="H240" s="41"/>
      <c r="I240" s="242"/>
      <c r="J240" s="41"/>
      <c r="K240" s="41"/>
      <c r="L240" s="45"/>
      <c r="M240" s="243"/>
      <c r="N240" s="244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1121</v>
      </c>
      <c r="AU240" s="18" t="s">
        <v>90</v>
      </c>
    </row>
    <row r="241" s="2" customFormat="1">
      <c r="A241" s="39"/>
      <c r="B241" s="40"/>
      <c r="C241" s="41"/>
      <c r="D241" s="286" t="s">
        <v>1123</v>
      </c>
      <c r="E241" s="41"/>
      <c r="F241" s="287" t="s">
        <v>1236</v>
      </c>
      <c r="G241" s="41"/>
      <c r="H241" s="41"/>
      <c r="I241" s="242"/>
      <c r="J241" s="41"/>
      <c r="K241" s="41"/>
      <c r="L241" s="45"/>
      <c r="M241" s="243"/>
      <c r="N241" s="244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1123</v>
      </c>
      <c r="AU241" s="18" t="s">
        <v>90</v>
      </c>
    </row>
    <row r="242" s="15" customFormat="1">
      <c r="A242" s="15"/>
      <c r="B242" s="288"/>
      <c r="C242" s="289"/>
      <c r="D242" s="240" t="s">
        <v>443</v>
      </c>
      <c r="E242" s="290" t="s">
        <v>1</v>
      </c>
      <c r="F242" s="291" t="s">
        <v>1237</v>
      </c>
      <c r="G242" s="289"/>
      <c r="H242" s="290" t="s">
        <v>1</v>
      </c>
      <c r="I242" s="292"/>
      <c r="J242" s="289"/>
      <c r="K242" s="289"/>
      <c r="L242" s="293"/>
      <c r="M242" s="294"/>
      <c r="N242" s="295"/>
      <c r="O242" s="295"/>
      <c r="P242" s="295"/>
      <c r="Q242" s="295"/>
      <c r="R242" s="295"/>
      <c r="S242" s="295"/>
      <c r="T242" s="296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97" t="s">
        <v>443</v>
      </c>
      <c r="AU242" s="297" t="s">
        <v>90</v>
      </c>
      <c r="AV242" s="15" t="s">
        <v>88</v>
      </c>
      <c r="AW242" s="15" t="s">
        <v>36</v>
      </c>
      <c r="AX242" s="15" t="s">
        <v>80</v>
      </c>
      <c r="AY242" s="297" t="s">
        <v>156</v>
      </c>
    </row>
    <row r="243" s="13" customFormat="1">
      <c r="A243" s="13"/>
      <c r="B243" s="263"/>
      <c r="C243" s="264"/>
      <c r="D243" s="240" t="s">
        <v>443</v>
      </c>
      <c r="E243" s="265" t="s">
        <v>1</v>
      </c>
      <c r="F243" s="266" t="s">
        <v>1238</v>
      </c>
      <c r="G243" s="264"/>
      <c r="H243" s="267">
        <v>21.672000000000001</v>
      </c>
      <c r="I243" s="268"/>
      <c r="J243" s="264"/>
      <c r="K243" s="264"/>
      <c r="L243" s="269"/>
      <c r="M243" s="270"/>
      <c r="N243" s="271"/>
      <c r="O243" s="271"/>
      <c r="P243" s="271"/>
      <c r="Q243" s="271"/>
      <c r="R243" s="271"/>
      <c r="S243" s="271"/>
      <c r="T243" s="27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3" t="s">
        <v>443</v>
      </c>
      <c r="AU243" s="273" t="s">
        <v>90</v>
      </c>
      <c r="AV243" s="13" t="s">
        <v>90</v>
      </c>
      <c r="AW243" s="13" t="s">
        <v>36</v>
      </c>
      <c r="AX243" s="13" t="s">
        <v>80</v>
      </c>
      <c r="AY243" s="273" t="s">
        <v>156</v>
      </c>
    </row>
    <row r="244" s="14" customFormat="1">
      <c r="A244" s="14"/>
      <c r="B244" s="274"/>
      <c r="C244" s="275"/>
      <c r="D244" s="240" t="s">
        <v>443</v>
      </c>
      <c r="E244" s="276" t="s">
        <v>1</v>
      </c>
      <c r="F244" s="277" t="s">
        <v>445</v>
      </c>
      <c r="G244" s="275"/>
      <c r="H244" s="278">
        <v>21.672000000000001</v>
      </c>
      <c r="I244" s="279"/>
      <c r="J244" s="275"/>
      <c r="K244" s="275"/>
      <c r="L244" s="280"/>
      <c r="M244" s="281"/>
      <c r="N244" s="282"/>
      <c r="O244" s="282"/>
      <c r="P244" s="282"/>
      <c r="Q244" s="282"/>
      <c r="R244" s="282"/>
      <c r="S244" s="282"/>
      <c r="T244" s="28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84" t="s">
        <v>443</v>
      </c>
      <c r="AU244" s="284" t="s">
        <v>90</v>
      </c>
      <c r="AV244" s="14" t="s">
        <v>172</v>
      </c>
      <c r="AW244" s="14" t="s">
        <v>36</v>
      </c>
      <c r="AX244" s="14" t="s">
        <v>88</v>
      </c>
      <c r="AY244" s="284" t="s">
        <v>156</v>
      </c>
    </row>
    <row r="245" s="2" customFormat="1" ht="16.5" customHeight="1">
      <c r="A245" s="39"/>
      <c r="B245" s="40"/>
      <c r="C245" s="253" t="s">
        <v>229</v>
      </c>
      <c r="D245" s="253" t="s">
        <v>439</v>
      </c>
      <c r="E245" s="254" t="s">
        <v>1239</v>
      </c>
      <c r="F245" s="255" t="s">
        <v>1240</v>
      </c>
      <c r="G245" s="256" t="s">
        <v>1241</v>
      </c>
      <c r="H245" s="257">
        <v>43.344000000000001</v>
      </c>
      <c r="I245" s="258"/>
      <c r="J245" s="259">
        <f>ROUND(I245*H245,2)</f>
        <v>0</v>
      </c>
      <c r="K245" s="255" t="s">
        <v>1</v>
      </c>
      <c r="L245" s="260"/>
      <c r="M245" s="261" t="s">
        <v>1</v>
      </c>
      <c r="N245" s="262" t="s">
        <v>45</v>
      </c>
      <c r="O245" s="92"/>
      <c r="P245" s="236">
        <f>O245*H245</f>
        <v>0</v>
      </c>
      <c r="Q245" s="236">
        <v>1</v>
      </c>
      <c r="R245" s="236">
        <f>Q245*H245</f>
        <v>43.344000000000001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189</v>
      </c>
      <c r="AT245" s="238" t="s">
        <v>439</v>
      </c>
      <c r="AU245" s="238" t="s">
        <v>90</v>
      </c>
      <c r="AY245" s="18" t="s">
        <v>156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88</v>
      </c>
      <c r="BK245" s="239">
        <f>ROUND(I245*H245,2)</f>
        <v>0</v>
      </c>
      <c r="BL245" s="18" t="s">
        <v>172</v>
      </c>
      <c r="BM245" s="238" t="s">
        <v>1242</v>
      </c>
    </row>
    <row r="246" s="13" customFormat="1">
      <c r="A246" s="13"/>
      <c r="B246" s="263"/>
      <c r="C246" s="264"/>
      <c r="D246" s="240" t="s">
        <v>443</v>
      </c>
      <c r="E246" s="264"/>
      <c r="F246" s="266" t="s">
        <v>1243</v>
      </c>
      <c r="G246" s="264"/>
      <c r="H246" s="267">
        <v>43.344000000000001</v>
      </c>
      <c r="I246" s="268"/>
      <c r="J246" s="264"/>
      <c r="K246" s="264"/>
      <c r="L246" s="269"/>
      <c r="M246" s="270"/>
      <c r="N246" s="271"/>
      <c r="O246" s="271"/>
      <c r="P246" s="271"/>
      <c r="Q246" s="271"/>
      <c r="R246" s="271"/>
      <c r="S246" s="271"/>
      <c r="T246" s="27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73" t="s">
        <v>443</v>
      </c>
      <c r="AU246" s="273" t="s">
        <v>90</v>
      </c>
      <c r="AV246" s="13" t="s">
        <v>90</v>
      </c>
      <c r="AW246" s="13" t="s">
        <v>4</v>
      </c>
      <c r="AX246" s="13" t="s">
        <v>88</v>
      </c>
      <c r="AY246" s="273" t="s">
        <v>156</v>
      </c>
    </row>
    <row r="247" s="2" customFormat="1" ht="24.15" customHeight="1">
      <c r="A247" s="39"/>
      <c r="B247" s="40"/>
      <c r="C247" s="227" t="s">
        <v>237</v>
      </c>
      <c r="D247" s="227" t="s">
        <v>160</v>
      </c>
      <c r="E247" s="228" t="s">
        <v>1244</v>
      </c>
      <c r="F247" s="229" t="s">
        <v>1245</v>
      </c>
      <c r="G247" s="230" t="s">
        <v>1176</v>
      </c>
      <c r="H247" s="231">
        <v>14.5</v>
      </c>
      <c r="I247" s="232"/>
      <c r="J247" s="233">
        <f>ROUND(I247*H247,2)</f>
        <v>0</v>
      </c>
      <c r="K247" s="229" t="s">
        <v>1119</v>
      </c>
      <c r="L247" s="45"/>
      <c r="M247" s="234" t="s">
        <v>1</v>
      </c>
      <c r="N247" s="235" t="s">
        <v>45</v>
      </c>
      <c r="O247" s="92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172</v>
      </c>
      <c r="AT247" s="238" t="s">
        <v>160</v>
      </c>
      <c r="AU247" s="238" t="s">
        <v>90</v>
      </c>
      <c r="AY247" s="18" t="s">
        <v>156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88</v>
      </c>
      <c r="BK247" s="239">
        <f>ROUND(I247*H247,2)</f>
        <v>0</v>
      </c>
      <c r="BL247" s="18" t="s">
        <v>172</v>
      </c>
      <c r="BM247" s="238" t="s">
        <v>1246</v>
      </c>
    </row>
    <row r="248" s="2" customFormat="1">
      <c r="A248" s="39"/>
      <c r="B248" s="40"/>
      <c r="C248" s="41"/>
      <c r="D248" s="240" t="s">
        <v>1121</v>
      </c>
      <c r="E248" s="41"/>
      <c r="F248" s="285" t="s">
        <v>1247</v>
      </c>
      <c r="G248" s="41"/>
      <c r="H248" s="41"/>
      <c r="I248" s="242"/>
      <c r="J248" s="41"/>
      <c r="K248" s="41"/>
      <c r="L248" s="45"/>
      <c r="M248" s="243"/>
      <c r="N248" s="244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1121</v>
      </c>
      <c r="AU248" s="18" t="s">
        <v>90</v>
      </c>
    </row>
    <row r="249" s="2" customFormat="1">
      <c r="A249" s="39"/>
      <c r="B249" s="40"/>
      <c r="C249" s="41"/>
      <c r="D249" s="286" t="s">
        <v>1123</v>
      </c>
      <c r="E249" s="41"/>
      <c r="F249" s="287" t="s">
        <v>1248</v>
      </c>
      <c r="G249" s="41"/>
      <c r="H249" s="41"/>
      <c r="I249" s="242"/>
      <c r="J249" s="41"/>
      <c r="K249" s="41"/>
      <c r="L249" s="45"/>
      <c r="M249" s="243"/>
      <c r="N249" s="244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1123</v>
      </c>
      <c r="AU249" s="18" t="s">
        <v>90</v>
      </c>
    </row>
    <row r="250" s="13" customFormat="1">
      <c r="A250" s="13"/>
      <c r="B250" s="263"/>
      <c r="C250" s="264"/>
      <c r="D250" s="240" t="s">
        <v>443</v>
      </c>
      <c r="E250" s="265" t="s">
        <v>1</v>
      </c>
      <c r="F250" s="266" t="s">
        <v>1249</v>
      </c>
      <c r="G250" s="264"/>
      <c r="H250" s="267">
        <v>14.5</v>
      </c>
      <c r="I250" s="268"/>
      <c r="J250" s="264"/>
      <c r="K250" s="264"/>
      <c r="L250" s="269"/>
      <c r="M250" s="270"/>
      <c r="N250" s="271"/>
      <c r="O250" s="271"/>
      <c r="P250" s="271"/>
      <c r="Q250" s="271"/>
      <c r="R250" s="271"/>
      <c r="S250" s="271"/>
      <c r="T250" s="27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3" t="s">
        <v>443</v>
      </c>
      <c r="AU250" s="273" t="s">
        <v>90</v>
      </c>
      <c r="AV250" s="13" t="s">
        <v>90</v>
      </c>
      <c r="AW250" s="13" t="s">
        <v>36</v>
      </c>
      <c r="AX250" s="13" t="s">
        <v>80</v>
      </c>
      <c r="AY250" s="273" t="s">
        <v>156</v>
      </c>
    </row>
    <row r="251" s="14" customFormat="1">
      <c r="A251" s="14"/>
      <c r="B251" s="274"/>
      <c r="C251" s="275"/>
      <c r="D251" s="240" t="s">
        <v>443</v>
      </c>
      <c r="E251" s="276" t="s">
        <v>1</v>
      </c>
      <c r="F251" s="277" t="s">
        <v>445</v>
      </c>
      <c r="G251" s="275"/>
      <c r="H251" s="278">
        <v>14.5</v>
      </c>
      <c r="I251" s="279"/>
      <c r="J251" s="275"/>
      <c r="K251" s="275"/>
      <c r="L251" s="280"/>
      <c r="M251" s="281"/>
      <c r="N251" s="282"/>
      <c r="O251" s="282"/>
      <c r="P251" s="282"/>
      <c r="Q251" s="282"/>
      <c r="R251" s="282"/>
      <c r="S251" s="282"/>
      <c r="T251" s="28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84" t="s">
        <v>443</v>
      </c>
      <c r="AU251" s="284" t="s">
        <v>90</v>
      </c>
      <c r="AV251" s="14" t="s">
        <v>172</v>
      </c>
      <c r="AW251" s="14" t="s">
        <v>36</v>
      </c>
      <c r="AX251" s="14" t="s">
        <v>88</v>
      </c>
      <c r="AY251" s="284" t="s">
        <v>156</v>
      </c>
    </row>
    <row r="252" s="12" customFormat="1" ht="22.8" customHeight="1">
      <c r="A252" s="12"/>
      <c r="B252" s="211"/>
      <c r="C252" s="212"/>
      <c r="D252" s="213" t="s">
        <v>79</v>
      </c>
      <c r="E252" s="225" t="s">
        <v>164</v>
      </c>
      <c r="F252" s="225" t="s">
        <v>1250</v>
      </c>
      <c r="G252" s="212"/>
      <c r="H252" s="212"/>
      <c r="I252" s="215"/>
      <c r="J252" s="226">
        <f>BK252</f>
        <v>0</v>
      </c>
      <c r="K252" s="212"/>
      <c r="L252" s="217"/>
      <c r="M252" s="218"/>
      <c r="N252" s="219"/>
      <c r="O252" s="219"/>
      <c r="P252" s="220">
        <f>SUM(P253:P374)</f>
        <v>0</v>
      </c>
      <c r="Q252" s="219"/>
      <c r="R252" s="220">
        <f>SUM(R253:R374)</f>
        <v>6.8527267099999989</v>
      </c>
      <c r="S252" s="219"/>
      <c r="T252" s="221">
        <f>SUM(T253:T374)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2" t="s">
        <v>155</v>
      </c>
      <c r="AT252" s="223" t="s">
        <v>79</v>
      </c>
      <c r="AU252" s="223" t="s">
        <v>88</v>
      </c>
      <c r="AY252" s="222" t="s">
        <v>156</v>
      </c>
      <c r="BK252" s="224">
        <f>SUM(BK253:BK374)</f>
        <v>0</v>
      </c>
    </row>
    <row r="253" s="2" customFormat="1" ht="24.15" customHeight="1">
      <c r="A253" s="39"/>
      <c r="B253" s="40"/>
      <c r="C253" s="227" t="s">
        <v>240</v>
      </c>
      <c r="D253" s="227" t="s">
        <v>160</v>
      </c>
      <c r="E253" s="228" t="s">
        <v>1251</v>
      </c>
      <c r="F253" s="229" t="s">
        <v>1252</v>
      </c>
      <c r="G253" s="230" t="s">
        <v>317</v>
      </c>
      <c r="H253" s="231">
        <v>2</v>
      </c>
      <c r="I253" s="232"/>
      <c r="J253" s="233">
        <f>ROUND(I253*H253,2)</f>
        <v>0</v>
      </c>
      <c r="K253" s="229" t="s">
        <v>1119</v>
      </c>
      <c r="L253" s="45"/>
      <c r="M253" s="234" t="s">
        <v>1</v>
      </c>
      <c r="N253" s="235" t="s">
        <v>45</v>
      </c>
      <c r="O253" s="92"/>
      <c r="P253" s="236">
        <f>O253*H253</f>
        <v>0</v>
      </c>
      <c r="Q253" s="236">
        <v>6.0000000000000002E-05</v>
      </c>
      <c r="R253" s="236">
        <f>Q253*H253</f>
        <v>0.00012</v>
      </c>
      <c r="S253" s="236">
        <v>0</v>
      </c>
      <c r="T253" s="23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8" t="s">
        <v>172</v>
      </c>
      <c r="AT253" s="238" t="s">
        <v>160</v>
      </c>
      <c r="AU253" s="238" t="s">
        <v>90</v>
      </c>
      <c r="AY253" s="18" t="s">
        <v>156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8" t="s">
        <v>88</v>
      </c>
      <c r="BK253" s="239">
        <f>ROUND(I253*H253,2)</f>
        <v>0</v>
      </c>
      <c r="BL253" s="18" t="s">
        <v>172</v>
      </c>
      <c r="BM253" s="238" t="s">
        <v>1253</v>
      </c>
    </row>
    <row r="254" s="2" customFormat="1">
      <c r="A254" s="39"/>
      <c r="B254" s="40"/>
      <c r="C254" s="41"/>
      <c r="D254" s="240" t="s">
        <v>1121</v>
      </c>
      <c r="E254" s="41"/>
      <c r="F254" s="285" t="s">
        <v>1254</v>
      </c>
      <c r="G254" s="41"/>
      <c r="H254" s="41"/>
      <c r="I254" s="242"/>
      <c r="J254" s="41"/>
      <c r="K254" s="41"/>
      <c r="L254" s="45"/>
      <c r="M254" s="243"/>
      <c r="N254" s="244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1121</v>
      </c>
      <c r="AU254" s="18" t="s">
        <v>90</v>
      </c>
    </row>
    <row r="255" s="2" customFormat="1">
      <c r="A255" s="39"/>
      <c r="B255" s="40"/>
      <c r="C255" s="41"/>
      <c r="D255" s="286" t="s">
        <v>1123</v>
      </c>
      <c r="E255" s="41"/>
      <c r="F255" s="287" t="s">
        <v>1255</v>
      </c>
      <c r="G255" s="41"/>
      <c r="H255" s="41"/>
      <c r="I255" s="242"/>
      <c r="J255" s="41"/>
      <c r="K255" s="41"/>
      <c r="L255" s="45"/>
      <c r="M255" s="243"/>
      <c r="N255" s="244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1123</v>
      </c>
      <c r="AU255" s="18" t="s">
        <v>90</v>
      </c>
    </row>
    <row r="256" s="15" customFormat="1">
      <c r="A256" s="15"/>
      <c r="B256" s="288"/>
      <c r="C256" s="289"/>
      <c r="D256" s="240" t="s">
        <v>443</v>
      </c>
      <c r="E256" s="290" t="s">
        <v>1</v>
      </c>
      <c r="F256" s="291" t="s">
        <v>1256</v>
      </c>
      <c r="G256" s="289"/>
      <c r="H256" s="290" t="s">
        <v>1</v>
      </c>
      <c r="I256" s="292"/>
      <c r="J256" s="289"/>
      <c r="K256" s="289"/>
      <c r="L256" s="293"/>
      <c r="M256" s="294"/>
      <c r="N256" s="295"/>
      <c r="O256" s="295"/>
      <c r="P256" s="295"/>
      <c r="Q256" s="295"/>
      <c r="R256" s="295"/>
      <c r="S256" s="295"/>
      <c r="T256" s="296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97" t="s">
        <v>443</v>
      </c>
      <c r="AU256" s="297" t="s">
        <v>90</v>
      </c>
      <c r="AV256" s="15" t="s">
        <v>88</v>
      </c>
      <c r="AW256" s="15" t="s">
        <v>36</v>
      </c>
      <c r="AX256" s="15" t="s">
        <v>80</v>
      </c>
      <c r="AY256" s="297" t="s">
        <v>156</v>
      </c>
    </row>
    <row r="257" s="13" customFormat="1">
      <c r="A257" s="13"/>
      <c r="B257" s="263"/>
      <c r="C257" s="264"/>
      <c r="D257" s="240" t="s">
        <v>443</v>
      </c>
      <c r="E257" s="265" t="s">
        <v>1</v>
      </c>
      <c r="F257" s="266" t="s">
        <v>1257</v>
      </c>
      <c r="G257" s="264"/>
      <c r="H257" s="267">
        <v>1</v>
      </c>
      <c r="I257" s="268"/>
      <c r="J257" s="264"/>
      <c r="K257" s="264"/>
      <c r="L257" s="269"/>
      <c r="M257" s="270"/>
      <c r="N257" s="271"/>
      <c r="O257" s="271"/>
      <c r="P257" s="271"/>
      <c r="Q257" s="271"/>
      <c r="R257" s="271"/>
      <c r="S257" s="271"/>
      <c r="T257" s="27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3" t="s">
        <v>443</v>
      </c>
      <c r="AU257" s="273" t="s">
        <v>90</v>
      </c>
      <c r="AV257" s="13" t="s">
        <v>90</v>
      </c>
      <c r="AW257" s="13" t="s">
        <v>36</v>
      </c>
      <c r="AX257" s="13" t="s">
        <v>80</v>
      </c>
      <c r="AY257" s="273" t="s">
        <v>156</v>
      </c>
    </row>
    <row r="258" s="13" customFormat="1">
      <c r="A258" s="13"/>
      <c r="B258" s="263"/>
      <c r="C258" s="264"/>
      <c r="D258" s="240" t="s">
        <v>443</v>
      </c>
      <c r="E258" s="265" t="s">
        <v>1</v>
      </c>
      <c r="F258" s="266" t="s">
        <v>1258</v>
      </c>
      <c r="G258" s="264"/>
      <c r="H258" s="267">
        <v>1</v>
      </c>
      <c r="I258" s="268"/>
      <c r="J258" s="264"/>
      <c r="K258" s="264"/>
      <c r="L258" s="269"/>
      <c r="M258" s="270"/>
      <c r="N258" s="271"/>
      <c r="O258" s="271"/>
      <c r="P258" s="271"/>
      <c r="Q258" s="271"/>
      <c r="R258" s="271"/>
      <c r="S258" s="271"/>
      <c r="T258" s="27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3" t="s">
        <v>443</v>
      </c>
      <c r="AU258" s="273" t="s">
        <v>90</v>
      </c>
      <c r="AV258" s="13" t="s">
        <v>90</v>
      </c>
      <c r="AW258" s="13" t="s">
        <v>36</v>
      </c>
      <c r="AX258" s="13" t="s">
        <v>80</v>
      </c>
      <c r="AY258" s="273" t="s">
        <v>156</v>
      </c>
    </row>
    <row r="259" s="14" customFormat="1">
      <c r="A259" s="14"/>
      <c r="B259" s="274"/>
      <c r="C259" s="275"/>
      <c r="D259" s="240" t="s">
        <v>443</v>
      </c>
      <c r="E259" s="276" t="s">
        <v>1</v>
      </c>
      <c r="F259" s="277" t="s">
        <v>445</v>
      </c>
      <c r="G259" s="275"/>
      <c r="H259" s="278">
        <v>2</v>
      </c>
      <c r="I259" s="279"/>
      <c r="J259" s="275"/>
      <c r="K259" s="275"/>
      <c r="L259" s="280"/>
      <c r="M259" s="281"/>
      <c r="N259" s="282"/>
      <c r="O259" s="282"/>
      <c r="P259" s="282"/>
      <c r="Q259" s="282"/>
      <c r="R259" s="282"/>
      <c r="S259" s="282"/>
      <c r="T259" s="28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84" t="s">
        <v>443</v>
      </c>
      <c r="AU259" s="284" t="s">
        <v>90</v>
      </c>
      <c r="AV259" s="14" t="s">
        <v>172</v>
      </c>
      <c r="AW259" s="14" t="s">
        <v>36</v>
      </c>
      <c r="AX259" s="14" t="s">
        <v>88</v>
      </c>
      <c r="AY259" s="284" t="s">
        <v>156</v>
      </c>
    </row>
    <row r="260" s="2" customFormat="1" ht="16.5" customHeight="1">
      <c r="A260" s="39"/>
      <c r="B260" s="40"/>
      <c r="C260" s="253" t="s">
        <v>243</v>
      </c>
      <c r="D260" s="253" t="s">
        <v>439</v>
      </c>
      <c r="E260" s="254" t="s">
        <v>1259</v>
      </c>
      <c r="F260" s="255" t="s">
        <v>1260</v>
      </c>
      <c r="G260" s="256" t="s">
        <v>946</v>
      </c>
      <c r="H260" s="257">
        <v>1.5</v>
      </c>
      <c r="I260" s="258"/>
      <c r="J260" s="259">
        <f>ROUND(I260*H260,2)</f>
        <v>0</v>
      </c>
      <c r="K260" s="255" t="s">
        <v>1119</v>
      </c>
      <c r="L260" s="260"/>
      <c r="M260" s="261" t="s">
        <v>1</v>
      </c>
      <c r="N260" s="262" t="s">
        <v>45</v>
      </c>
      <c r="O260" s="92"/>
      <c r="P260" s="236">
        <f>O260*H260</f>
        <v>0</v>
      </c>
      <c r="Q260" s="236">
        <v>0.00064000000000000005</v>
      </c>
      <c r="R260" s="236">
        <f>Q260*H260</f>
        <v>0.00096000000000000013</v>
      </c>
      <c r="S260" s="236">
        <v>0</v>
      </c>
      <c r="T260" s="23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8" t="s">
        <v>189</v>
      </c>
      <c r="AT260" s="238" t="s">
        <v>439</v>
      </c>
      <c r="AU260" s="238" t="s">
        <v>90</v>
      </c>
      <c r="AY260" s="18" t="s">
        <v>156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8" t="s">
        <v>88</v>
      </c>
      <c r="BK260" s="239">
        <f>ROUND(I260*H260,2)</f>
        <v>0</v>
      </c>
      <c r="BL260" s="18" t="s">
        <v>172</v>
      </c>
      <c r="BM260" s="238" t="s">
        <v>1261</v>
      </c>
    </row>
    <row r="261" s="2" customFormat="1">
      <c r="A261" s="39"/>
      <c r="B261" s="40"/>
      <c r="C261" s="41"/>
      <c r="D261" s="240" t="s">
        <v>1121</v>
      </c>
      <c r="E261" s="41"/>
      <c r="F261" s="285" t="s">
        <v>1260</v>
      </c>
      <c r="G261" s="41"/>
      <c r="H261" s="41"/>
      <c r="I261" s="242"/>
      <c r="J261" s="41"/>
      <c r="K261" s="41"/>
      <c r="L261" s="45"/>
      <c r="M261" s="243"/>
      <c r="N261" s="244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1121</v>
      </c>
      <c r="AU261" s="18" t="s">
        <v>90</v>
      </c>
    </row>
    <row r="262" s="15" customFormat="1">
      <c r="A262" s="15"/>
      <c r="B262" s="288"/>
      <c r="C262" s="289"/>
      <c r="D262" s="240" t="s">
        <v>443</v>
      </c>
      <c r="E262" s="290" t="s">
        <v>1</v>
      </c>
      <c r="F262" s="291" t="s">
        <v>1256</v>
      </c>
      <c r="G262" s="289"/>
      <c r="H262" s="290" t="s">
        <v>1</v>
      </c>
      <c r="I262" s="292"/>
      <c r="J262" s="289"/>
      <c r="K262" s="289"/>
      <c r="L262" s="293"/>
      <c r="M262" s="294"/>
      <c r="N262" s="295"/>
      <c r="O262" s="295"/>
      <c r="P262" s="295"/>
      <c r="Q262" s="295"/>
      <c r="R262" s="295"/>
      <c r="S262" s="295"/>
      <c r="T262" s="296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97" t="s">
        <v>443</v>
      </c>
      <c r="AU262" s="297" t="s">
        <v>90</v>
      </c>
      <c r="AV262" s="15" t="s">
        <v>88</v>
      </c>
      <c r="AW262" s="15" t="s">
        <v>36</v>
      </c>
      <c r="AX262" s="15" t="s">
        <v>80</v>
      </c>
      <c r="AY262" s="297" t="s">
        <v>156</v>
      </c>
    </row>
    <row r="263" s="13" customFormat="1">
      <c r="A263" s="13"/>
      <c r="B263" s="263"/>
      <c r="C263" s="264"/>
      <c r="D263" s="240" t="s">
        <v>443</v>
      </c>
      <c r="E263" s="265" t="s">
        <v>1</v>
      </c>
      <c r="F263" s="266" t="s">
        <v>1262</v>
      </c>
      <c r="G263" s="264"/>
      <c r="H263" s="267">
        <v>0.59999999999999998</v>
      </c>
      <c r="I263" s="268"/>
      <c r="J263" s="264"/>
      <c r="K263" s="264"/>
      <c r="L263" s="269"/>
      <c r="M263" s="270"/>
      <c r="N263" s="271"/>
      <c r="O263" s="271"/>
      <c r="P263" s="271"/>
      <c r="Q263" s="271"/>
      <c r="R263" s="271"/>
      <c r="S263" s="271"/>
      <c r="T263" s="27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3" t="s">
        <v>443</v>
      </c>
      <c r="AU263" s="273" t="s">
        <v>90</v>
      </c>
      <c r="AV263" s="13" t="s">
        <v>90</v>
      </c>
      <c r="AW263" s="13" t="s">
        <v>36</v>
      </c>
      <c r="AX263" s="13" t="s">
        <v>80</v>
      </c>
      <c r="AY263" s="273" t="s">
        <v>156</v>
      </c>
    </row>
    <row r="264" s="13" customFormat="1">
      <c r="A264" s="13"/>
      <c r="B264" s="263"/>
      <c r="C264" s="264"/>
      <c r="D264" s="240" t="s">
        <v>443</v>
      </c>
      <c r="E264" s="265" t="s">
        <v>1</v>
      </c>
      <c r="F264" s="266" t="s">
        <v>1263</v>
      </c>
      <c r="G264" s="264"/>
      <c r="H264" s="267">
        <v>0.90000000000000002</v>
      </c>
      <c r="I264" s="268"/>
      <c r="J264" s="264"/>
      <c r="K264" s="264"/>
      <c r="L264" s="269"/>
      <c r="M264" s="270"/>
      <c r="N264" s="271"/>
      <c r="O264" s="271"/>
      <c r="P264" s="271"/>
      <c r="Q264" s="271"/>
      <c r="R264" s="271"/>
      <c r="S264" s="271"/>
      <c r="T264" s="27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3" t="s">
        <v>443</v>
      </c>
      <c r="AU264" s="273" t="s">
        <v>90</v>
      </c>
      <c r="AV264" s="13" t="s">
        <v>90</v>
      </c>
      <c r="AW264" s="13" t="s">
        <v>36</v>
      </c>
      <c r="AX264" s="13" t="s">
        <v>80</v>
      </c>
      <c r="AY264" s="273" t="s">
        <v>156</v>
      </c>
    </row>
    <row r="265" s="14" customFormat="1">
      <c r="A265" s="14"/>
      <c r="B265" s="274"/>
      <c r="C265" s="275"/>
      <c r="D265" s="240" t="s">
        <v>443</v>
      </c>
      <c r="E265" s="276" t="s">
        <v>1</v>
      </c>
      <c r="F265" s="277" t="s">
        <v>445</v>
      </c>
      <c r="G265" s="275"/>
      <c r="H265" s="278">
        <v>1.5</v>
      </c>
      <c r="I265" s="279"/>
      <c r="J265" s="275"/>
      <c r="K265" s="275"/>
      <c r="L265" s="280"/>
      <c r="M265" s="281"/>
      <c r="N265" s="282"/>
      <c r="O265" s="282"/>
      <c r="P265" s="282"/>
      <c r="Q265" s="282"/>
      <c r="R265" s="282"/>
      <c r="S265" s="282"/>
      <c r="T265" s="28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84" t="s">
        <v>443</v>
      </c>
      <c r="AU265" s="284" t="s">
        <v>90</v>
      </c>
      <c r="AV265" s="14" t="s">
        <v>172</v>
      </c>
      <c r="AW265" s="14" t="s">
        <v>36</v>
      </c>
      <c r="AX265" s="14" t="s">
        <v>88</v>
      </c>
      <c r="AY265" s="284" t="s">
        <v>156</v>
      </c>
    </row>
    <row r="266" s="2" customFormat="1" ht="24.15" customHeight="1">
      <c r="A266" s="39"/>
      <c r="B266" s="40"/>
      <c r="C266" s="227" t="s">
        <v>247</v>
      </c>
      <c r="D266" s="227" t="s">
        <v>160</v>
      </c>
      <c r="E266" s="228" t="s">
        <v>1264</v>
      </c>
      <c r="F266" s="229" t="s">
        <v>1265</v>
      </c>
      <c r="G266" s="230" t="s">
        <v>1118</v>
      </c>
      <c r="H266" s="231">
        <v>1.2030000000000001</v>
      </c>
      <c r="I266" s="232"/>
      <c r="J266" s="233">
        <f>ROUND(I266*H266,2)</f>
        <v>0</v>
      </c>
      <c r="K266" s="229" t="s">
        <v>1177</v>
      </c>
      <c r="L266" s="45"/>
      <c r="M266" s="234" t="s">
        <v>1</v>
      </c>
      <c r="N266" s="235" t="s">
        <v>45</v>
      </c>
      <c r="O266" s="92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8" t="s">
        <v>172</v>
      </c>
      <c r="AT266" s="238" t="s">
        <v>160</v>
      </c>
      <c r="AU266" s="238" t="s">
        <v>90</v>
      </c>
      <c r="AY266" s="18" t="s">
        <v>156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8" t="s">
        <v>88</v>
      </c>
      <c r="BK266" s="239">
        <f>ROUND(I266*H266,2)</f>
        <v>0</v>
      </c>
      <c r="BL266" s="18" t="s">
        <v>172</v>
      </c>
      <c r="BM266" s="238" t="s">
        <v>1266</v>
      </c>
    </row>
    <row r="267" s="15" customFormat="1">
      <c r="A267" s="15"/>
      <c r="B267" s="288"/>
      <c r="C267" s="289"/>
      <c r="D267" s="240" t="s">
        <v>443</v>
      </c>
      <c r="E267" s="290" t="s">
        <v>1</v>
      </c>
      <c r="F267" s="291" t="s">
        <v>1267</v>
      </c>
      <c r="G267" s="289"/>
      <c r="H267" s="290" t="s">
        <v>1</v>
      </c>
      <c r="I267" s="292"/>
      <c r="J267" s="289"/>
      <c r="K267" s="289"/>
      <c r="L267" s="293"/>
      <c r="M267" s="294"/>
      <c r="N267" s="295"/>
      <c r="O267" s="295"/>
      <c r="P267" s="295"/>
      <c r="Q267" s="295"/>
      <c r="R267" s="295"/>
      <c r="S267" s="295"/>
      <c r="T267" s="296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97" t="s">
        <v>443</v>
      </c>
      <c r="AU267" s="297" t="s">
        <v>90</v>
      </c>
      <c r="AV267" s="15" t="s">
        <v>88</v>
      </c>
      <c r="AW267" s="15" t="s">
        <v>36</v>
      </c>
      <c r="AX267" s="15" t="s">
        <v>80</v>
      </c>
      <c r="AY267" s="297" t="s">
        <v>156</v>
      </c>
    </row>
    <row r="268" s="13" customFormat="1">
      <c r="A268" s="13"/>
      <c r="B268" s="263"/>
      <c r="C268" s="264"/>
      <c r="D268" s="240" t="s">
        <v>443</v>
      </c>
      <c r="E268" s="265" t="s">
        <v>1</v>
      </c>
      <c r="F268" s="266" t="s">
        <v>1268</v>
      </c>
      <c r="G268" s="264"/>
      <c r="H268" s="267">
        <v>0.81899999999999995</v>
      </c>
      <c r="I268" s="268"/>
      <c r="J268" s="264"/>
      <c r="K268" s="264"/>
      <c r="L268" s="269"/>
      <c r="M268" s="270"/>
      <c r="N268" s="271"/>
      <c r="O268" s="271"/>
      <c r="P268" s="271"/>
      <c r="Q268" s="271"/>
      <c r="R268" s="271"/>
      <c r="S268" s="271"/>
      <c r="T268" s="27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3" t="s">
        <v>443</v>
      </c>
      <c r="AU268" s="273" t="s">
        <v>90</v>
      </c>
      <c r="AV268" s="13" t="s">
        <v>90</v>
      </c>
      <c r="AW268" s="13" t="s">
        <v>36</v>
      </c>
      <c r="AX268" s="13" t="s">
        <v>80</v>
      </c>
      <c r="AY268" s="273" t="s">
        <v>156</v>
      </c>
    </row>
    <row r="269" s="15" customFormat="1">
      <c r="A269" s="15"/>
      <c r="B269" s="288"/>
      <c r="C269" s="289"/>
      <c r="D269" s="240" t="s">
        <v>443</v>
      </c>
      <c r="E269" s="290" t="s">
        <v>1</v>
      </c>
      <c r="F269" s="291" t="s">
        <v>1265</v>
      </c>
      <c r="G269" s="289"/>
      <c r="H269" s="290" t="s">
        <v>1</v>
      </c>
      <c r="I269" s="292"/>
      <c r="J269" s="289"/>
      <c r="K269" s="289"/>
      <c r="L269" s="293"/>
      <c r="M269" s="294"/>
      <c r="N269" s="295"/>
      <c r="O269" s="295"/>
      <c r="P269" s="295"/>
      <c r="Q269" s="295"/>
      <c r="R269" s="295"/>
      <c r="S269" s="295"/>
      <c r="T269" s="296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97" t="s">
        <v>443</v>
      </c>
      <c r="AU269" s="297" t="s">
        <v>90</v>
      </c>
      <c r="AV269" s="15" t="s">
        <v>88</v>
      </c>
      <c r="AW269" s="15" t="s">
        <v>36</v>
      </c>
      <c r="AX269" s="15" t="s">
        <v>80</v>
      </c>
      <c r="AY269" s="297" t="s">
        <v>156</v>
      </c>
    </row>
    <row r="270" s="13" customFormat="1">
      <c r="A270" s="13"/>
      <c r="B270" s="263"/>
      <c r="C270" s="264"/>
      <c r="D270" s="240" t="s">
        <v>443</v>
      </c>
      <c r="E270" s="265" t="s">
        <v>1</v>
      </c>
      <c r="F270" s="266" t="s">
        <v>1269</v>
      </c>
      <c r="G270" s="264"/>
      <c r="H270" s="267">
        <v>0.38400000000000001</v>
      </c>
      <c r="I270" s="268"/>
      <c r="J270" s="264"/>
      <c r="K270" s="264"/>
      <c r="L270" s="269"/>
      <c r="M270" s="270"/>
      <c r="N270" s="271"/>
      <c r="O270" s="271"/>
      <c r="P270" s="271"/>
      <c r="Q270" s="271"/>
      <c r="R270" s="271"/>
      <c r="S270" s="271"/>
      <c r="T270" s="27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3" t="s">
        <v>443</v>
      </c>
      <c r="AU270" s="273" t="s">
        <v>90</v>
      </c>
      <c r="AV270" s="13" t="s">
        <v>90</v>
      </c>
      <c r="AW270" s="13" t="s">
        <v>36</v>
      </c>
      <c r="AX270" s="13" t="s">
        <v>80</v>
      </c>
      <c r="AY270" s="273" t="s">
        <v>156</v>
      </c>
    </row>
    <row r="271" s="14" customFormat="1">
      <c r="A271" s="14"/>
      <c r="B271" s="274"/>
      <c r="C271" s="275"/>
      <c r="D271" s="240" t="s">
        <v>443</v>
      </c>
      <c r="E271" s="276" t="s">
        <v>1</v>
      </c>
      <c r="F271" s="277" t="s">
        <v>445</v>
      </c>
      <c r="G271" s="275"/>
      <c r="H271" s="278">
        <v>1.2030000000000001</v>
      </c>
      <c r="I271" s="279"/>
      <c r="J271" s="275"/>
      <c r="K271" s="275"/>
      <c r="L271" s="280"/>
      <c r="M271" s="281"/>
      <c r="N271" s="282"/>
      <c r="O271" s="282"/>
      <c r="P271" s="282"/>
      <c r="Q271" s="282"/>
      <c r="R271" s="282"/>
      <c r="S271" s="282"/>
      <c r="T271" s="28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84" t="s">
        <v>443</v>
      </c>
      <c r="AU271" s="284" t="s">
        <v>90</v>
      </c>
      <c r="AV271" s="14" t="s">
        <v>172</v>
      </c>
      <c r="AW271" s="14" t="s">
        <v>36</v>
      </c>
      <c r="AX271" s="14" t="s">
        <v>88</v>
      </c>
      <c r="AY271" s="284" t="s">
        <v>156</v>
      </c>
    </row>
    <row r="272" s="2" customFormat="1" ht="24.15" customHeight="1">
      <c r="A272" s="39"/>
      <c r="B272" s="40"/>
      <c r="C272" s="227" t="s">
        <v>7</v>
      </c>
      <c r="D272" s="227" t="s">
        <v>160</v>
      </c>
      <c r="E272" s="228" t="s">
        <v>1270</v>
      </c>
      <c r="F272" s="229" t="s">
        <v>1271</v>
      </c>
      <c r="G272" s="230" t="s">
        <v>1118</v>
      </c>
      <c r="H272" s="231">
        <v>22.337</v>
      </c>
      <c r="I272" s="232"/>
      <c r="J272" s="233">
        <f>ROUND(I272*H272,2)</f>
        <v>0</v>
      </c>
      <c r="K272" s="229" t="s">
        <v>1119</v>
      </c>
      <c r="L272" s="45"/>
      <c r="M272" s="234" t="s">
        <v>1</v>
      </c>
      <c r="N272" s="235" t="s">
        <v>45</v>
      </c>
      <c r="O272" s="92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8" t="s">
        <v>172</v>
      </c>
      <c r="AT272" s="238" t="s">
        <v>160</v>
      </c>
      <c r="AU272" s="238" t="s">
        <v>90</v>
      </c>
      <c r="AY272" s="18" t="s">
        <v>156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8" t="s">
        <v>88</v>
      </c>
      <c r="BK272" s="239">
        <f>ROUND(I272*H272,2)</f>
        <v>0</v>
      </c>
      <c r="BL272" s="18" t="s">
        <v>172</v>
      </c>
      <c r="BM272" s="238" t="s">
        <v>1272</v>
      </c>
    </row>
    <row r="273" s="2" customFormat="1">
      <c r="A273" s="39"/>
      <c r="B273" s="40"/>
      <c r="C273" s="41"/>
      <c r="D273" s="240" t="s">
        <v>1121</v>
      </c>
      <c r="E273" s="41"/>
      <c r="F273" s="285" t="s">
        <v>1273</v>
      </c>
      <c r="G273" s="41"/>
      <c r="H273" s="41"/>
      <c r="I273" s="242"/>
      <c r="J273" s="41"/>
      <c r="K273" s="41"/>
      <c r="L273" s="45"/>
      <c r="M273" s="243"/>
      <c r="N273" s="244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1121</v>
      </c>
      <c r="AU273" s="18" t="s">
        <v>90</v>
      </c>
    </row>
    <row r="274" s="2" customFormat="1">
      <c r="A274" s="39"/>
      <c r="B274" s="40"/>
      <c r="C274" s="41"/>
      <c r="D274" s="286" t="s">
        <v>1123</v>
      </c>
      <c r="E274" s="41"/>
      <c r="F274" s="287" t="s">
        <v>1274</v>
      </c>
      <c r="G274" s="41"/>
      <c r="H274" s="41"/>
      <c r="I274" s="242"/>
      <c r="J274" s="41"/>
      <c r="K274" s="41"/>
      <c r="L274" s="45"/>
      <c r="M274" s="243"/>
      <c r="N274" s="244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1123</v>
      </c>
      <c r="AU274" s="18" t="s">
        <v>90</v>
      </c>
    </row>
    <row r="275" s="15" customFormat="1">
      <c r="A275" s="15"/>
      <c r="B275" s="288"/>
      <c r="C275" s="289"/>
      <c r="D275" s="240" t="s">
        <v>443</v>
      </c>
      <c r="E275" s="290" t="s">
        <v>1</v>
      </c>
      <c r="F275" s="291" t="s">
        <v>1275</v>
      </c>
      <c r="G275" s="289"/>
      <c r="H275" s="290" t="s">
        <v>1</v>
      </c>
      <c r="I275" s="292"/>
      <c r="J275" s="289"/>
      <c r="K275" s="289"/>
      <c r="L275" s="293"/>
      <c r="M275" s="294"/>
      <c r="N275" s="295"/>
      <c r="O275" s="295"/>
      <c r="P275" s="295"/>
      <c r="Q275" s="295"/>
      <c r="R275" s="295"/>
      <c r="S275" s="295"/>
      <c r="T275" s="296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97" t="s">
        <v>443</v>
      </c>
      <c r="AU275" s="297" t="s">
        <v>90</v>
      </c>
      <c r="AV275" s="15" t="s">
        <v>88</v>
      </c>
      <c r="AW275" s="15" t="s">
        <v>36</v>
      </c>
      <c r="AX275" s="15" t="s">
        <v>80</v>
      </c>
      <c r="AY275" s="297" t="s">
        <v>156</v>
      </c>
    </row>
    <row r="276" s="15" customFormat="1">
      <c r="A276" s="15"/>
      <c r="B276" s="288"/>
      <c r="C276" s="289"/>
      <c r="D276" s="240" t="s">
        <v>443</v>
      </c>
      <c r="E276" s="290" t="s">
        <v>1</v>
      </c>
      <c r="F276" s="291" t="s">
        <v>1276</v>
      </c>
      <c r="G276" s="289"/>
      <c r="H276" s="290" t="s">
        <v>1</v>
      </c>
      <c r="I276" s="292"/>
      <c r="J276" s="289"/>
      <c r="K276" s="289"/>
      <c r="L276" s="293"/>
      <c r="M276" s="294"/>
      <c r="N276" s="295"/>
      <c r="O276" s="295"/>
      <c r="P276" s="295"/>
      <c r="Q276" s="295"/>
      <c r="R276" s="295"/>
      <c r="S276" s="295"/>
      <c r="T276" s="296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97" t="s">
        <v>443</v>
      </c>
      <c r="AU276" s="297" t="s">
        <v>90</v>
      </c>
      <c r="AV276" s="15" t="s">
        <v>88</v>
      </c>
      <c r="AW276" s="15" t="s">
        <v>36</v>
      </c>
      <c r="AX276" s="15" t="s">
        <v>80</v>
      </c>
      <c r="AY276" s="297" t="s">
        <v>156</v>
      </c>
    </row>
    <row r="277" s="13" customFormat="1">
      <c r="A277" s="13"/>
      <c r="B277" s="263"/>
      <c r="C277" s="264"/>
      <c r="D277" s="240" t="s">
        <v>443</v>
      </c>
      <c r="E277" s="265" t="s">
        <v>1</v>
      </c>
      <c r="F277" s="266" t="s">
        <v>1277</v>
      </c>
      <c r="G277" s="264"/>
      <c r="H277" s="267">
        <v>22.337</v>
      </c>
      <c r="I277" s="268"/>
      <c r="J277" s="264"/>
      <c r="K277" s="264"/>
      <c r="L277" s="269"/>
      <c r="M277" s="270"/>
      <c r="N277" s="271"/>
      <c r="O277" s="271"/>
      <c r="P277" s="271"/>
      <c r="Q277" s="271"/>
      <c r="R277" s="271"/>
      <c r="S277" s="271"/>
      <c r="T277" s="27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73" t="s">
        <v>443</v>
      </c>
      <c r="AU277" s="273" t="s">
        <v>90</v>
      </c>
      <c r="AV277" s="13" t="s">
        <v>90</v>
      </c>
      <c r="AW277" s="13" t="s">
        <v>36</v>
      </c>
      <c r="AX277" s="13" t="s">
        <v>80</v>
      </c>
      <c r="AY277" s="273" t="s">
        <v>156</v>
      </c>
    </row>
    <row r="278" s="14" customFormat="1">
      <c r="A278" s="14"/>
      <c r="B278" s="274"/>
      <c r="C278" s="275"/>
      <c r="D278" s="240" t="s">
        <v>443</v>
      </c>
      <c r="E278" s="276" t="s">
        <v>1</v>
      </c>
      <c r="F278" s="277" t="s">
        <v>445</v>
      </c>
      <c r="G278" s="275"/>
      <c r="H278" s="278">
        <v>22.337</v>
      </c>
      <c r="I278" s="279"/>
      <c r="J278" s="275"/>
      <c r="K278" s="275"/>
      <c r="L278" s="280"/>
      <c r="M278" s="281"/>
      <c r="N278" s="282"/>
      <c r="O278" s="282"/>
      <c r="P278" s="282"/>
      <c r="Q278" s="282"/>
      <c r="R278" s="282"/>
      <c r="S278" s="282"/>
      <c r="T278" s="28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84" t="s">
        <v>443</v>
      </c>
      <c r="AU278" s="284" t="s">
        <v>90</v>
      </c>
      <c r="AV278" s="14" t="s">
        <v>172</v>
      </c>
      <c r="AW278" s="14" t="s">
        <v>36</v>
      </c>
      <c r="AX278" s="14" t="s">
        <v>88</v>
      </c>
      <c r="AY278" s="284" t="s">
        <v>156</v>
      </c>
    </row>
    <row r="279" s="2" customFormat="1" ht="21.75" customHeight="1">
      <c r="A279" s="39"/>
      <c r="B279" s="40"/>
      <c r="C279" s="227" t="s">
        <v>254</v>
      </c>
      <c r="D279" s="227" t="s">
        <v>160</v>
      </c>
      <c r="E279" s="228" t="s">
        <v>1278</v>
      </c>
      <c r="F279" s="229" t="s">
        <v>1279</v>
      </c>
      <c r="G279" s="230" t="s">
        <v>1176</v>
      </c>
      <c r="H279" s="231">
        <v>11.529</v>
      </c>
      <c r="I279" s="232"/>
      <c r="J279" s="233">
        <f>ROUND(I279*H279,2)</f>
        <v>0</v>
      </c>
      <c r="K279" s="229" t="s">
        <v>1119</v>
      </c>
      <c r="L279" s="45"/>
      <c r="M279" s="234" t="s">
        <v>1</v>
      </c>
      <c r="N279" s="235" t="s">
        <v>45</v>
      </c>
      <c r="O279" s="92"/>
      <c r="P279" s="236">
        <f>O279*H279</f>
        <v>0</v>
      </c>
      <c r="Q279" s="236">
        <v>0.0086499999999999997</v>
      </c>
      <c r="R279" s="236">
        <f>Q279*H279</f>
        <v>0.099725849999999991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172</v>
      </c>
      <c r="AT279" s="238" t="s">
        <v>160</v>
      </c>
      <c r="AU279" s="238" t="s">
        <v>90</v>
      </c>
      <c r="AY279" s="18" t="s">
        <v>156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88</v>
      </c>
      <c r="BK279" s="239">
        <f>ROUND(I279*H279,2)</f>
        <v>0</v>
      </c>
      <c r="BL279" s="18" t="s">
        <v>172</v>
      </c>
      <c r="BM279" s="238" t="s">
        <v>1280</v>
      </c>
    </row>
    <row r="280" s="2" customFormat="1">
      <c r="A280" s="39"/>
      <c r="B280" s="40"/>
      <c r="C280" s="41"/>
      <c r="D280" s="240" t="s">
        <v>1121</v>
      </c>
      <c r="E280" s="41"/>
      <c r="F280" s="285" t="s">
        <v>1281</v>
      </c>
      <c r="G280" s="41"/>
      <c r="H280" s="41"/>
      <c r="I280" s="242"/>
      <c r="J280" s="41"/>
      <c r="K280" s="41"/>
      <c r="L280" s="45"/>
      <c r="M280" s="243"/>
      <c r="N280" s="244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1121</v>
      </c>
      <c r="AU280" s="18" t="s">
        <v>90</v>
      </c>
    </row>
    <row r="281" s="2" customFormat="1">
      <c r="A281" s="39"/>
      <c r="B281" s="40"/>
      <c r="C281" s="41"/>
      <c r="D281" s="286" t="s">
        <v>1123</v>
      </c>
      <c r="E281" s="41"/>
      <c r="F281" s="287" t="s">
        <v>1282</v>
      </c>
      <c r="G281" s="41"/>
      <c r="H281" s="41"/>
      <c r="I281" s="242"/>
      <c r="J281" s="41"/>
      <c r="K281" s="41"/>
      <c r="L281" s="45"/>
      <c r="M281" s="243"/>
      <c r="N281" s="244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1123</v>
      </c>
      <c r="AU281" s="18" t="s">
        <v>90</v>
      </c>
    </row>
    <row r="282" s="15" customFormat="1">
      <c r="A282" s="15"/>
      <c r="B282" s="288"/>
      <c r="C282" s="289"/>
      <c r="D282" s="240" t="s">
        <v>443</v>
      </c>
      <c r="E282" s="290" t="s">
        <v>1</v>
      </c>
      <c r="F282" s="291" t="s">
        <v>1283</v>
      </c>
      <c r="G282" s="289"/>
      <c r="H282" s="290" t="s">
        <v>1</v>
      </c>
      <c r="I282" s="292"/>
      <c r="J282" s="289"/>
      <c r="K282" s="289"/>
      <c r="L282" s="293"/>
      <c r="M282" s="294"/>
      <c r="N282" s="295"/>
      <c r="O282" s="295"/>
      <c r="P282" s="295"/>
      <c r="Q282" s="295"/>
      <c r="R282" s="295"/>
      <c r="S282" s="295"/>
      <c r="T282" s="296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97" t="s">
        <v>443</v>
      </c>
      <c r="AU282" s="297" t="s">
        <v>90</v>
      </c>
      <c r="AV282" s="15" t="s">
        <v>88</v>
      </c>
      <c r="AW282" s="15" t="s">
        <v>36</v>
      </c>
      <c r="AX282" s="15" t="s">
        <v>80</v>
      </c>
      <c r="AY282" s="297" t="s">
        <v>156</v>
      </c>
    </row>
    <row r="283" s="13" customFormat="1">
      <c r="A283" s="13"/>
      <c r="B283" s="263"/>
      <c r="C283" s="264"/>
      <c r="D283" s="240" t="s">
        <v>443</v>
      </c>
      <c r="E283" s="265" t="s">
        <v>1</v>
      </c>
      <c r="F283" s="266" t="s">
        <v>1284</v>
      </c>
      <c r="G283" s="264"/>
      <c r="H283" s="267">
        <v>11.529</v>
      </c>
      <c r="I283" s="268"/>
      <c r="J283" s="264"/>
      <c r="K283" s="264"/>
      <c r="L283" s="269"/>
      <c r="M283" s="270"/>
      <c r="N283" s="271"/>
      <c r="O283" s="271"/>
      <c r="P283" s="271"/>
      <c r="Q283" s="271"/>
      <c r="R283" s="271"/>
      <c r="S283" s="271"/>
      <c r="T283" s="27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3" t="s">
        <v>443</v>
      </c>
      <c r="AU283" s="273" t="s">
        <v>90</v>
      </c>
      <c r="AV283" s="13" t="s">
        <v>90</v>
      </c>
      <c r="AW283" s="13" t="s">
        <v>36</v>
      </c>
      <c r="AX283" s="13" t="s">
        <v>80</v>
      </c>
      <c r="AY283" s="273" t="s">
        <v>156</v>
      </c>
    </row>
    <row r="284" s="14" customFormat="1">
      <c r="A284" s="14"/>
      <c r="B284" s="274"/>
      <c r="C284" s="275"/>
      <c r="D284" s="240" t="s">
        <v>443</v>
      </c>
      <c r="E284" s="276" t="s">
        <v>1</v>
      </c>
      <c r="F284" s="277" t="s">
        <v>445</v>
      </c>
      <c r="G284" s="275"/>
      <c r="H284" s="278">
        <v>11.529</v>
      </c>
      <c r="I284" s="279"/>
      <c r="J284" s="275"/>
      <c r="K284" s="275"/>
      <c r="L284" s="280"/>
      <c r="M284" s="281"/>
      <c r="N284" s="282"/>
      <c r="O284" s="282"/>
      <c r="P284" s="282"/>
      <c r="Q284" s="282"/>
      <c r="R284" s="282"/>
      <c r="S284" s="282"/>
      <c r="T284" s="28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84" t="s">
        <v>443</v>
      </c>
      <c r="AU284" s="284" t="s">
        <v>90</v>
      </c>
      <c r="AV284" s="14" t="s">
        <v>172</v>
      </c>
      <c r="AW284" s="14" t="s">
        <v>36</v>
      </c>
      <c r="AX284" s="14" t="s">
        <v>88</v>
      </c>
      <c r="AY284" s="284" t="s">
        <v>156</v>
      </c>
    </row>
    <row r="285" s="2" customFormat="1" ht="24.15" customHeight="1">
      <c r="A285" s="39"/>
      <c r="B285" s="40"/>
      <c r="C285" s="227" t="s">
        <v>258</v>
      </c>
      <c r="D285" s="227" t="s">
        <v>160</v>
      </c>
      <c r="E285" s="228" t="s">
        <v>1285</v>
      </c>
      <c r="F285" s="229" t="s">
        <v>1286</v>
      </c>
      <c r="G285" s="230" t="s">
        <v>1176</v>
      </c>
      <c r="H285" s="231">
        <v>41.131</v>
      </c>
      <c r="I285" s="232"/>
      <c r="J285" s="233">
        <f>ROUND(I285*H285,2)</f>
        <v>0</v>
      </c>
      <c r="K285" s="229" t="s">
        <v>1119</v>
      </c>
      <c r="L285" s="45"/>
      <c r="M285" s="234" t="s">
        <v>1</v>
      </c>
      <c r="N285" s="235" t="s">
        <v>45</v>
      </c>
      <c r="O285" s="92"/>
      <c r="P285" s="236">
        <f>O285*H285</f>
        <v>0</v>
      </c>
      <c r="Q285" s="236">
        <v>0.089990000000000001</v>
      </c>
      <c r="R285" s="236">
        <f>Q285*H285</f>
        <v>3.7013786899999999</v>
      </c>
      <c r="S285" s="236">
        <v>0</v>
      </c>
      <c r="T285" s="23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8" t="s">
        <v>172</v>
      </c>
      <c r="AT285" s="238" t="s">
        <v>160</v>
      </c>
      <c r="AU285" s="238" t="s">
        <v>90</v>
      </c>
      <c r="AY285" s="18" t="s">
        <v>156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8" t="s">
        <v>88</v>
      </c>
      <c r="BK285" s="239">
        <f>ROUND(I285*H285,2)</f>
        <v>0</v>
      </c>
      <c r="BL285" s="18" t="s">
        <v>172</v>
      </c>
      <c r="BM285" s="238" t="s">
        <v>1287</v>
      </c>
    </row>
    <row r="286" s="2" customFormat="1">
      <c r="A286" s="39"/>
      <c r="B286" s="40"/>
      <c r="C286" s="41"/>
      <c r="D286" s="240" t="s">
        <v>1121</v>
      </c>
      <c r="E286" s="41"/>
      <c r="F286" s="285" t="s">
        <v>1288</v>
      </c>
      <c r="G286" s="41"/>
      <c r="H286" s="41"/>
      <c r="I286" s="242"/>
      <c r="J286" s="41"/>
      <c r="K286" s="41"/>
      <c r="L286" s="45"/>
      <c r="M286" s="243"/>
      <c r="N286" s="244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1121</v>
      </c>
      <c r="AU286" s="18" t="s">
        <v>90</v>
      </c>
    </row>
    <row r="287" s="2" customFormat="1">
      <c r="A287" s="39"/>
      <c r="B287" s="40"/>
      <c r="C287" s="41"/>
      <c r="D287" s="286" t="s">
        <v>1123</v>
      </c>
      <c r="E287" s="41"/>
      <c r="F287" s="287" t="s">
        <v>1289</v>
      </c>
      <c r="G287" s="41"/>
      <c r="H287" s="41"/>
      <c r="I287" s="242"/>
      <c r="J287" s="41"/>
      <c r="K287" s="41"/>
      <c r="L287" s="45"/>
      <c r="M287" s="243"/>
      <c r="N287" s="244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1123</v>
      </c>
      <c r="AU287" s="18" t="s">
        <v>90</v>
      </c>
    </row>
    <row r="288" s="15" customFormat="1">
      <c r="A288" s="15"/>
      <c r="B288" s="288"/>
      <c r="C288" s="289"/>
      <c r="D288" s="240" t="s">
        <v>443</v>
      </c>
      <c r="E288" s="290" t="s">
        <v>1</v>
      </c>
      <c r="F288" s="291" t="s">
        <v>1275</v>
      </c>
      <c r="G288" s="289"/>
      <c r="H288" s="290" t="s">
        <v>1</v>
      </c>
      <c r="I288" s="292"/>
      <c r="J288" s="289"/>
      <c r="K288" s="289"/>
      <c r="L288" s="293"/>
      <c r="M288" s="294"/>
      <c r="N288" s="295"/>
      <c r="O288" s="295"/>
      <c r="P288" s="295"/>
      <c r="Q288" s="295"/>
      <c r="R288" s="295"/>
      <c r="S288" s="295"/>
      <c r="T288" s="296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97" t="s">
        <v>443</v>
      </c>
      <c r="AU288" s="297" t="s">
        <v>90</v>
      </c>
      <c r="AV288" s="15" t="s">
        <v>88</v>
      </c>
      <c r="AW288" s="15" t="s">
        <v>36</v>
      </c>
      <c r="AX288" s="15" t="s">
        <v>80</v>
      </c>
      <c r="AY288" s="297" t="s">
        <v>156</v>
      </c>
    </row>
    <row r="289" s="15" customFormat="1">
      <c r="A289" s="15"/>
      <c r="B289" s="288"/>
      <c r="C289" s="289"/>
      <c r="D289" s="240" t="s">
        <v>443</v>
      </c>
      <c r="E289" s="290" t="s">
        <v>1</v>
      </c>
      <c r="F289" s="291" t="s">
        <v>1290</v>
      </c>
      <c r="G289" s="289"/>
      <c r="H289" s="290" t="s">
        <v>1</v>
      </c>
      <c r="I289" s="292"/>
      <c r="J289" s="289"/>
      <c r="K289" s="289"/>
      <c r="L289" s="293"/>
      <c r="M289" s="294"/>
      <c r="N289" s="295"/>
      <c r="O289" s="295"/>
      <c r="P289" s="295"/>
      <c r="Q289" s="295"/>
      <c r="R289" s="295"/>
      <c r="S289" s="295"/>
      <c r="T289" s="296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97" t="s">
        <v>443</v>
      </c>
      <c r="AU289" s="297" t="s">
        <v>90</v>
      </c>
      <c r="AV289" s="15" t="s">
        <v>88</v>
      </c>
      <c r="AW289" s="15" t="s">
        <v>36</v>
      </c>
      <c r="AX289" s="15" t="s">
        <v>80</v>
      </c>
      <c r="AY289" s="297" t="s">
        <v>156</v>
      </c>
    </row>
    <row r="290" s="13" customFormat="1">
      <c r="A290" s="13"/>
      <c r="B290" s="263"/>
      <c r="C290" s="264"/>
      <c r="D290" s="240" t="s">
        <v>443</v>
      </c>
      <c r="E290" s="265" t="s">
        <v>1</v>
      </c>
      <c r="F290" s="266" t="s">
        <v>1291</v>
      </c>
      <c r="G290" s="264"/>
      <c r="H290" s="267">
        <v>41.131</v>
      </c>
      <c r="I290" s="268"/>
      <c r="J290" s="264"/>
      <c r="K290" s="264"/>
      <c r="L290" s="269"/>
      <c r="M290" s="270"/>
      <c r="N290" s="271"/>
      <c r="O290" s="271"/>
      <c r="P290" s="271"/>
      <c r="Q290" s="271"/>
      <c r="R290" s="271"/>
      <c r="S290" s="271"/>
      <c r="T290" s="27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73" t="s">
        <v>443</v>
      </c>
      <c r="AU290" s="273" t="s">
        <v>90</v>
      </c>
      <c r="AV290" s="13" t="s">
        <v>90</v>
      </c>
      <c r="AW290" s="13" t="s">
        <v>36</v>
      </c>
      <c r="AX290" s="13" t="s">
        <v>80</v>
      </c>
      <c r="AY290" s="273" t="s">
        <v>156</v>
      </c>
    </row>
    <row r="291" s="14" customFormat="1">
      <c r="A291" s="14"/>
      <c r="B291" s="274"/>
      <c r="C291" s="275"/>
      <c r="D291" s="240" t="s">
        <v>443</v>
      </c>
      <c r="E291" s="276" t="s">
        <v>1</v>
      </c>
      <c r="F291" s="277" t="s">
        <v>445</v>
      </c>
      <c r="G291" s="275"/>
      <c r="H291" s="278">
        <v>41.131</v>
      </c>
      <c r="I291" s="279"/>
      <c r="J291" s="275"/>
      <c r="K291" s="275"/>
      <c r="L291" s="280"/>
      <c r="M291" s="281"/>
      <c r="N291" s="282"/>
      <c r="O291" s="282"/>
      <c r="P291" s="282"/>
      <c r="Q291" s="282"/>
      <c r="R291" s="282"/>
      <c r="S291" s="282"/>
      <c r="T291" s="28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84" t="s">
        <v>443</v>
      </c>
      <c r="AU291" s="284" t="s">
        <v>90</v>
      </c>
      <c r="AV291" s="14" t="s">
        <v>172</v>
      </c>
      <c r="AW291" s="14" t="s">
        <v>36</v>
      </c>
      <c r="AX291" s="14" t="s">
        <v>88</v>
      </c>
      <c r="AY291" s="284" t="s">
        <v>156</v>
      </c>
    </row>
    <row r="292" s="2" customFormat="1" ht="21.75" customHeight="1">
      <c r="A292" s="39"/>
      <c r="B292" s="40"/>
      <c r="C292" s="227" t="s">
        <v>262</v>
      </c>
      <c r="D292" s="227" t="s">
        <v>160</v>
      </c>
      <c r="E292" s="228" t="s">
        <v>1292</v>
      </c>
      <c r="F292" s="229" t="s">
        <v>1293</v>
      </c>
      <c r="G292" s="230" t="s">
        <v>1176</v>
      </c>
      <c r="H292" s="231">
        <v>11.529</v>
      </c>
      <c r="I292" s="232"/>
      <c r="J292" s="233">
        <f>ROUND(I292*H292,2)</f>
        <v>0</v>
      </c>
      <c r="K292" s="229" t="s">
        <v>1119</v>
      </c>
      <c r="L292" s="45"/>
      <c r="M292" s="234" t="s">
        <v>1</v>
      </c>
      <c r="N292" s="235" t="s">
        <v>45</v>
      </c>
      <c r="O292" s="92"/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8" t="s">
        <v>172</v>
      </c>
      <c r="AT292" s="238" t="s">
        <v>160</v>
      </c>
      <c r="AU292" s="238" t="s">
        <v>90</v>
      </c>
      <c r="AY292" s="18" t="s">
        <v>156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8" t="s">
        <v>88</v>
      </c>
      <c r="BK292" s="239">
        <f>ROUND(I292*H292,2)</f>
        <v>0</v>
      </c>
      <c r="BL292" s="18" t="s">
        <v>172</v>
      </c>
      <c r="BM292" s="238" t="s">
        <v>1294</v>
      </c>
    </row>
    <row r="293" s="2" customFormat="1">
      <c r="A293" s="39"/>
      <c r="B293" s="40"/>
      <c r="C293" s="41"/>
      <c r="D293" s="240" t="s">
        <v>1121</v>
      </c>
      <c r="E293" s="41"/>
      <c r="F293" s="285" t="s">
        <v>1295</v>
      </c>
      <c r="G293" s="41"/>
      <c r="H293" s="41"/>
      <c r="I293" s="242"/>
      <c r="J293" s="41"/>
      <c r="K293" s="41"/>
      <c r="L293" s="45"/>
      <c r="M293" s="243"/>
      <c r="N293" s="244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1121</v>
      </c>
      <c r="AU293" s="18" t="s">
        <v>90</v>
      </c>
    </row>
    <row r="294" s="2" customFormat="1">
      <c r="A294" s="39"/>
      <c r="B294" s="40"/>
      <c r="C294" s="41"/>
      <c r="D294" s="286" t="s">
        <v>1123</v>
      </c>
      <c r="E294" s="41"/>
      <c r="F294" s="287" t="s">
        <v>1296</v>
      </c>
      <c r="G294" s="41"/>
      <c r="H294" s="41"/>
      <c r="I294" s="242"/>
      <c r="J294" s="41"/>
      <c r="K294" s="41"/>
      <c r="L294" s="45"/>
      <c r="M294" s="243"/>
      <c r="N294" s="244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1123</v>
      </c>
      <c r="AU294" s="18" t="s">
        <v>90</v>
      </c>
    </row>
    <row r="295" s="2" customFormat="1" ht="24.15" customHeight="1">
      <c r="A295" s="39"/>
      <c r="B295" s="40"/>
      <c r="C295" s="227" t="s">
        <v>266</v>
      </c>
      <c r="D295" s="227" t="s">
        <v>160</v>
      </c>
      <c r="E295" s="228" t="s">
        <v>1297</v>
      </c>
      <c r="F295" s="229" t="s">
        <v>1298</v>
      </c>
      <c r="G295" s="230" t="s">
        <v>1176</v>
      </c>
      <c r="H295" s="231">
        <v>41.131</v>
      </c>
      <c r="I295" s="232"/>
      <c r="J295" s="233">
        <f>ROUND(I295*H295,2)</f>
        <v>0</v>
      </c>
      <c r="K295" s="229" t="s">
        <v>1119</v>
      </c>
      <c r="L295" s="45"/>
      <c r="M295" s="234" t="s">
        <v>1</v>
      </c>
      <c r="N295" s="235" t="s">
        <v>45</v>
      </c>
      <c r="O295" s="92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8" t="s">
        <v>172</v>
      </c>
      <c r="AT295" s="238" t="s">
        <v>160</v>
      </c>
      <c r="AU295" s="238" t="s">
        <v>90</v>
      </c>
      <c r="AY295" s="18" t="s">
        <v>156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8" t="s">
        <v>88</v>
      </c>
      <c r="BK295" s="239">
        <f>ROUND(I295*H295,2)</f>
        <v>0</v>
      </c>
      <c r="BL295" s="18" t="s">
        <v>172</v>
      </c>
      <c r="BM295" s="238" t="s">
        <v>1299</v>
      </c>
    </row>
    <row r="296" s="2" customFormat="1">
      <c r="A296" s="39"/>
      <c r="B296" s="40"/>
      <c r="C296" s="41"/>
      <c r="D296" s="240" t="s">
        <v>1121</v>
      </c>
      <c r="E296" s="41"/>
      <c r="F296" s="285" t="s">
        <v>1300</v>
      </c>
      <c r="G296" s="41"/>
      <c r="H296" s="41"/>
      <c r="I296" s="242"/>
      <c r="J296" s="41"/>
      <c r="K296" s="41"/>
      <c r="L296" s="45"/>
      <c r="M296" s="243"/>
      <c r="N296" s="244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1121</v>
      </c>
      <c r="AU296" s="18" t="s">
        <v>90</v>
      </c>
    </row>
    <row r="297" s="2" customFormat="1">
      <c r="A297" s="39"/>
      <c r="B297" s="40"/>
      <c r="C297" s="41"/>
      <c r="D297" s="286" t="s">
        <v>1123</v>
      </c>
      <c r="E297" s="41"/>
      <c r="F297" s="287" t="s">
        <v>1301</v>
      </c>
      <c r="G297" s="41"/>
      <c r="H297" s="41"/>
      <c r="I297" s="242"/>
      <c r="J297" s="41"/>
      <c r="K297" s="41"/>
      <c r="L297" s="45"/>
      <c r="M297" s="243"/>
      <c r="N297" s="244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1123</v>
      </c>
      <c r="AU297" s="18" t="s">
        <v>90</v>
      </c>
    </row>
    <row r="298" s="2" customFormat="1" ht="24.15" customHeight="1">
      <c r="A298" s="39"/>
      <c r="B298" s="40"/>
      <c r="C298" s="227" t="s">
        <v>270</v>
      </c>
      <c r="D298" s="227" t="s">
        <v>160</v>
      </c>
      <c r="E298" s="228" t="s">
        <v>1302</v>
      </c>
      <c r="F298" s="229" t="s">
        <v>1303</v>
      </c>
      <c r="G298" s="230" t="s">
        <v>1241</v>
      </c>
      <c r="H298" s="231">
        <v>0.504</v>
      </c>
      <c r="I298" s="232"/>
      <c r="J298" s="233">
        <f>ROUND(I298*H298,2)</f>
        <v>0</v>
      </c>
      <c r="K298" s="229" t="s">
        <v>1119</v>
      </c>
      <c r="L298" s="45"/>
      <c r="M298" s="234" t="s">
        <v>1</v>
      </c>
      <c r="N298" s="235" t="s">
        <v>45</v>
      </c>
      <c r="O298" s="92"/>
      <c r="P298" s="236">
        <f>O298*H298</f>
        <v>0</v>
      </c>
      <c r="Q298" s="236">
        <v>1.09528</v>
      </c>
      <c r="R298" s="236">
        <f>Q298*H298</f>
        <v>0.55202112000000003</v>
      </c>
      <c r="S298" s="236">
        <v>0</v>
      </c>
      <c r="T298" s="23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8" t="s">
        <v>172</v>
      </c>
      <c r="AT298" s="238" t="s">
        <v>160</v>
      </c>
      <c r="AU298" s="238" t="s">
        <v>90</v>
      </c>
      <c r="AY298" s="18" t="s">
        <v>156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8" t="s">
        <v>88</v>
      </c>
      <c r="BK298" s="239">
        <f>ROUND(I298*H298,2)</f>
        <v>0</v>
      </c>
      <c r="BL298" s="18" t="s">
        <v>172</v>
      </c>
      <c r="BM298" s="238" t="s">
        <v>1304</v>
      </c>
    </row>
    <row r="299" s="2" customFormat="1">
      <c r="A299" s="39"/>
      <c r="B299" s="40"/>
      <c r="C299" s="41"/>
      <c r="D299" s="240" t="s">
        <v>1121</v>
      </c>
      <c r="E299" s="41"/>
      <c r="F299" s="285" t="s">
        <v>1305</v>
      </c>
      <c r="G299" s="41"/>
      <c r="H299" s="41"/>
      <c r="I299" s="242"/>
      <c r="J299" s="41"/>
      <c r="K299" s="41"/>
      <c r="L299" s="45"/>
      <c r="M299" s="243"/>
      <c r="N299" s="244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1121</v>
      </c>
      <c r="AU299" s="18" t="s">
        <v>90</v>
      </c>
    </row>
    <row r="300" s="2" customFormat="1">
      <c r="A300" s="39"/>
      <c r="B300" s="40"/>
      <c r="C300" s="41"/>
      <c r="D300" s="286" t="s">
        <v>1123</v>
      </c>
      <c r="E300" s="41"/>
      <c r="F300" s="287" t="s">
        <v>1306</v>
      </c>
      <c r="G300" s="41"/>
      <c r="H300" s="41"/>
      <c r="I300" s="242"/>
      <c r="J300" s="41"/>
      <c r="K300" s="41"/>
      <c r="L300" s="45"/>
      <c r="M300" s="243"/>
      <c r="N300" s="244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1123</v>
      </c>
      <c r="AU300" s="18" t="s">
        <v>90</v>
      </c>
    </row>
    <row r="301" s="15" customFormat="1">
      <c r="A301" s="15"/>
      <c r="B301" s="288"/>
      <c r="C301" s="289"/>
      <c r="D301" s="240" t="s">
        <v>443</v>
      </c>
      <c r="E301" s="290" t="s">
        <v>1</v>
      </c>
      <c r="F301" s="291" t="s">
        <v>1307</v>
      </c>
      <c r="G301" s="289"/>
      <c r="H301" s="290" t="s">
        <v>1</v>
      </c>
      <c r="I301" s="292"/>
      <c r="J301" s="289"/>
      <c r="K301" s="289"/>
      <c r="L301" s="293"/>
      <c r="M301" s="294"/>
      <c r="N301" s="295"/>
      <c r="O301" s="295"/>
      <c r="P301" s="295"/>
      <c r="Q301" s="295"/>
      <c r="R301" s="295"/>
      <c r="S301" s="295"/>
      <c r="T301" s="296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97" t="s">
        <v>443</v>
      </c>
      <c r="AU301" s="297" t="s">
        <v>90</v>
      </c>
      <c r="AV301" s="15" t="s">
        <v>88</v>
      </c>
      <c r="AW301" s="15" t="s">
        <v>36</v>
      </c>
      <c r="AX301" s="15" t="s">
        <v>80</v>
      </c>
      <c r="AY301" s="297" t="s">
        <v>156</v>
      </c>
    </row>
    <row r="302" s="15" customFormat="1">
      <c r="A302" s="15"/>
      <c r="B302" s="288"/>
      <c r="C302" s="289"/>
      <c r="D302" s="240" t="s">
        <v>443</v>
      </c>
      <c r="E302" s="290" t="s">
        <v>1</v>
      </c>
      <c r="F302" s="291" t="s">
        <v>1308</v>
      </c>
      <c r="G302" s="289"/>
      <c r="H302" s="290" t="s">
        <v>1</v>
      </c>
      <c r="I302" s="292"/>
      <c r="J302" s="289"/>
      <c r="K302" s="289"/>
      <c r="L302" s="293"/>
      <c r="M302" s="294"/>
      <c r="N302" s="295"/>
      <c r="O302" s="295"/>
      <c r="P302" s="295"/>
      <c r="Q302" s="295"/>
      <c r="R302" s="295"/>
      <c r="S302" s="295"/>
      <c r="T302" s="296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97" t="s">
        <v>443</v>
      </c>
      <c r="AU302" s="297" t="s">
        <v>90</v>
      </c>
      <c r="AV302" s="15" t="s">
        <v>88</v>
      </c>
      <c r="AW302" s="15" t="s">
        <v>36</v>
      </c>
      <c r="AX302" s="15" t="s">
        <v>80</v>
      </c>
      <c r="AY302" s="297" t="s">
        <v>156</v>
      </c>
    </row>
    <row r="303" s="13" customFormat="1">
      <c r="A303" s="13"/>
      <c r="B303" s="263"/>
      <c r="C303" s="264"/>
      <c r="D303" s="240" t="s">
        <v>443</v>
      </c>
      <c r="E303" s="265" t="s">
        <v>1</v>
      </c>
      <c r="F303" s="266" t="s">
        <v>1309</v>
      </c>
      <c r="G303" s="264"/>
      <c r="H303" s="267">
        <v>0.16800000000000001</v>
      </c>
      <c r="I303" s="268"/>
      <c r="J303" s="264"/>
      <c r="K303" s="264"/>
      <c r="L303" s="269"/>
      <c r="M303" s="270"/>
      <c r="N303" s="271"/>
      <c r="O303" s="271"/>
      <c r="P303" s="271"/>
      <c r="Q303" s="271"/>
      <c r="R303" s="271"/>
      <c r="S303" s="271"/>
      <c r="T303" s="27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73" t="s">
        <v>443</v>
      </c>
      <c r="AU303" s="273" t="s">
        <v>90</v>
      </c>
      <c r="AV303" s="13" t="s">
        <v>90</v>
      </c>
      <c r="AW303" s="13" t="s">
        <v>36</v>
      </c>
      <c r="AX303" s="13" t="s">
        <v>80</v>
      </c>
      <c r="AY303" s="273" t="s">
        <v>156</v>
      </c>
    </row>
    <row r="304" s="15" customFormat="1">
      <c r="A304" s="15"/>
      <c r="B304" s="288"/>
      <c r="C304" s="289"/>
      <c r="D304" s="240" t="s">
        <v>443</v>
      </c>
      <c r="E304" s="290" t="s">
        <v>1</v>
      </c>
      <c r="F304" s="291" t="s">
        <v>1310</v>
      </c>
      <c r="G304" s="289"/>
      <c r="H304" s="290" t="s">
        <v>1</v>
      </c>
      <c r="I304" s="292"/>
      <c r="J304" s="289"/>
      <c r="K304" s="289"/>
      <c r="L304" s="293"/>
      <c r="M304" s="294"/>
      <c r="N304" s="295"/>
      <c r="O304" s="295"/>
      <c r="P304" s="295"/>
      <c r="Q304" s="295"/>
      <c r="R304" s="295"/>
      <c r="S304" s="295"/>
      <c r="T304" s="296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97" t="s">
        <v>443</v>
      </c>
      <c r="AU304" s="297" t="s">
        <v>90</v>
      </c>
      <c r="AV304" s="15" t="s">
        <v>88</v>
      </c>
      <c r="AW304" s="15" t="s">
        <v>36</v>
      </c>
      <c r="AX304" s="15" t="s">
        <v>80</v>
      </c>
      <c r="AY304" s="297" t="s">
        <v>156</v>
      </c>
    </row>
    <row r="305" s="15" customFormat="1">
      <c r="A305" s="15"/>
      <c r="B305" s="288"/>
      <c r="C305" s="289"/>
      <c r="D305" s="240" t="s">
        <v>443</v>
      </c>
      <c r="E305" s="290" t="s">
        <v>1</v>
      </c>
      <c r="F305" s="291" t="s">
        <v>1311</v>
      </c>
      <c r="G305" s="289"/>
      <c r="H305" s="290" t="s">
        <v>1</v>
      </c>
      <c r="I305" s="292"/>
      <c r="J305" s="289"/>
      <c r="K305" s="289"/>
      <c r="L305" s="293"/>
      <c r="M305" s="294"/>
      <c r="N305" s="295"/>
      <c r="O305" s="295"/>
      <c r="P305" s="295"/>
      <c r="Q305" s="295"/>
      <c r="R305" s="295"/>
      <c r="S305" s="295"/>
      <c r="T305" s="296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97" t="s">
        <v>443</v>
      </c>
      <c r="AU305" s="297" t="s">
        <v>90</v>
      </c>
      <c r="AV305" s="15" t="s">
        <v>88</v>
      </c>
      <c r="AW305" s="15" t="s">
        <v>36</v>
      </c>
      <c r="AX305" s="15" t="s">
        <v>80</v>
      </c>
      <c r="AY305" s="297" t="s">
        <v>156</v>
      </c>
    </row>
    <row r="306" s="13" customFormat="1">
      <c r="A306" s="13"/>
      <c r="B306" s="263"/>
      <c r="C306" s="264"/>
      <c r="D306" s="240" t="s">
        <v>443</v>
      </c>
      <c r="E306" s="265" t="s">
        <v>1</v>
      </c>
      <c r="F306" s="266" t="s">
        <v>1312</v>
      </c>
      <c r="G306" s="264"/>
      <c r="H306" s="267">
        <v>0.14000000000000001</v>
      </c>
      <c r="I306" s="268"/>
      <c r="J306" s="264"/>
      <c r="K306" s="264"/>
      <c r="L306" s="269"/>
      <c r="M306" s="270"/>
      <c r="N306" s="271"/>
      <c r="O306" s="271"/>
      <c r="P306" s="271"/>
      <c r="Q306" s="271"/>
      <c r="R306" s="271"/>
      <c r="S306" s="271"/>
      <c r="T306" s="27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3" t="s">
        <v>443</v>
      </c>
      <c r="AU306" s="273" t="s">
        <v>90</v>
      </c>
      <c r="AV306" s="13" t="s">
        <v>90</v>
      </c>
      <c r="AW306" s="13" t="s">
        <v>36</v>
      </c>
      <c r="AX306" s="13" t="s">
        <v>80</v>
      </c>
      <c r="AY306" s="273" t="s">
        <v>156</v>
      </c>
    </row>
    <row r="307" s="15" customFormat="1">
      <c r="A307" s="15"/>
      <c r="B307" s="288"/>
      <c r="C307" s="289"/>
      <c r="D307" s="240" t="s">
        <v>443</v>
      </c>
      <c r="E307" s="290" t="s">
        <v>1</v>
      </c>
      <c r="F307" s="291" t="s">
        <v>1313</v>
      </c>
      <c r="G307" s="289"/>
      <c r="H307" s="290" t="s">
        <v>1</v>
      </c>
      <c r="I307" s="292"/>
      <c r="J307" s="289"/>
      <c r="K307" s="289"/>
      <c r="L307" s="293"/>
      <c r="M307" s="294"/>
      <c r="N307" s="295"/>
      <c r="O307" s="295"/>
      <c r="P307" s="295"/>
      <c r="Q307" s="295"/>
      <c r="R307" s="295"/>
      <c r="S307" s="295"/>
      <c r="T307" s="296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97" t="s">
        <v>443</v>
      </c>
      <c r="AU307" s="297" t="s">
        <v>90</v>
      </c>
      <c r="AV307" s="15" t="s">
        <v>88</v>
      </c>
      <c r="AW307" s="15" t="s">
        <v>36</v>
      </c>
      <c r="AX307" s="15" t="s">
        <v>80</v>
      </c>
      <c r="AY307" s="297" t="s">
        <v>156</v>
      </c>
    </row>
    <row r="308" s="15" customFormat="1">
      <c r="A308" s="15"/>
      <c r="B308" s="288"/>
      <c r="C308" s="289"/>
      <c r="D308" s="240" t="s">
        <v>443</v>
      </c>
      <c r="E308" s="290" t="s">
        <v>1</v>
      </c>
      <c r="F308" s="291" t="s">
        <v>1314</v>
      </c>
      <c r="G308" s="289"/>
      <c r="H308" s="290" t="s">
        <v>1</v>
      </c>
      <c r="I308" s="292"/>
      <c r="J308" s="289"/>
      <c r="K308" s="289"/>
      <c r="L308" s="293"/>
      <c r="M308" s="294"/>
      <c r="N308" s="295"/>
      <c r="O308" s="295"/>
      <c r="P308" s="295"/>
      <c r="Q308" s="295"/>
      <c r="R308" s="295"/>
      <c r="S308" s="295"/>
      <c r="T308" s="296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97" t="s">
        <v>443</v>
      </c>
      <c r="AU308" s="297" t="s">
        <v>90</v>
      </c>
      <c r="AV308" s="15" t="s">
        <v>88</v>
      </c>
      <c r="AW308" s="15" t="s">
        <v>36</v>
      </c>
      <c r="AX308" s="15" t="s">
        <v>80</v>
      </c>
      <c r="AY308" s="297" t="s">
        <v>156</v>
      </c>
    </row>
    <row r="309" s="13" customFormat="1">
      <c r="A309" s="13"/>
      <c r="B309" s="263"/>
      <c r="C309" s="264"/>
      <c r="D309" s="240" t="s">
        <v>443</v>
      </c>
      <c r="E309" s="265" t="s">
        <v>1</v>
      </c>
      <c r="F309" s="266" t="s">
        <v>1315</v>
      </c>
      <c r="G309" s="264"/>
      <c r="H309" s="267">
        <v>0.14299999999999999</v>
      </c>
      <c r="I309" s="268"/>
      <c r="J309" s="264"/>
      <c r="K309" s="264"/>
      <c r="L309" s="269"/>
      <c r="M309" s="270"/>
      <c r="N309" s="271"/>
      <c r="O309" s="271"/>
      <c r="P309" s="271"/>
      <c r="Q309" s="271"/>
      <c r="R309" s="271"/>
      <c r="S309" s="271"/>
      <c r="T309" s="27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73" t="s">
        <v>443</v>
      </c>
      <c r="AU309" s="273" t="s">
        <v>90</v>
      </c>
      <c r="AV309" s="13" t="s">
        <v>90</v>
      </c>
      <c r="AW309" s="13" t="s">
        <v>36</v>
      </c>
      <c r="AX309" s="13" t="s">
        <v>80</v>
      </c>
      <c r="AY309" s="273" t="s">
        <v>156</v>
      </c>
    </row>
    <row r="310" s="15" customFormat="1">
      <c r="A310" s="15"/>
      <c r="B310" s="288"/>
      <c r="C310" s="289"/>
      <c r="D310" s="240" t="s">
        <v>443</v>
      </c>
      <c r="E310" s="290" t="s">
        <v>1</v>
      </c>
      <c r="F310" s="291" t="s">
        <v>1316</v>
      </c>
      <c r="G310" s="289"/>
      <c r="H310" s="290" t="s">
        <v>1</v>
      </c>
      <c r="I310" s="292"/>
      <c r="J310" s="289"/>
      <c r="K310" s="289"/>
      <c r="L310" s="293"/>
      <c r="M310" s="294"/>
      <c r="N310" s="295"/>
      <c r="O310" s="295"/>
      <c r="P310" s="295"/>
      <c r="Q310" s="295"/>
      <c r="R310" s="295"/>
      <c r="S310" s="295"/>
      <c r="T310" s="296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97" t="s">
        <v>443</v>
      </c>
      <c r="AU310" s="297" t="s">
        <v>90</v>
      </c>
      <c r="AV310" s="15" t="s">
        <v>88</v>
      </c>
      <c r="AW310" s="15" t="s">
        <v>36</v>
      </c>
      <c r="AX310" s="15" t="s">
        <v>80</v>
      </c>
      <c r="AY310" s="297" t="s">
        <v>156</v>
      </c>
    </row>
    <row r="311" s="15" customFormat="1">
      <c r="A311" s="15"/>
      <c r="B311" s="288"/>
      <c r="C311" s="289"/>
      <c r="D311" s="240" t="s">
        <v>443</v>
      </c>
      <c r="E311" s="290" t="s">
        <v>1</v>
      </c>
      <c r="F311" s="291" t="s">
        <v>1317</v>
      </c>
      <c r="G311" s="289"/>
      <c r="H311" s="290" t="s">
        <v>1</v>
      </c>
      <c r="I311" s="292"/>
      <c r="J311" s="289"/>
      <c r="K311" s="289"/>
      <c r="L311" s="293"/>
      <c r="M311" s="294"/>
      <c r="N311" s="295"/>
      <c r="O311" s="295"/>
      <c r="P311" s="295"/>
      <c r="Q311" s="295"/>
      <c r="R311" s="295"/>
      <c r="S311" s="295"/>
      <c r="T311" s="296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97" t="s">
        <v>443</v>
      </c>
      <c r="AU311" s="297" t="s">
        <v>90</v>
      </c>
      <c r="AV311" s="15" t="s">
        <v>88</v>
      </c>
      <c r="AW311" s="15" t="s">
        <v>36</v>
      </c>
      <c r="AX311" s="15" t="s">
        <v>80</v>
      </c>
      <c r="AY311" s="297" t="s">
        <v>156</v>
      </c>
    </row>
    <row r="312" s="13" customFormat="1">
      <c r="A312" s="13"/>
      <c r="B312" s="263"/>
      <c r="C312" s="264"/>
      <c r="D312" s="240" t="s">
        <v>443</v>
      </c>
      <c r="E312" s="265" t="s">
        <v>1</v>
      </c>
      <c r="F312" s="266" t="s">
        <v>1318</v>
      </c>
      <c r="G312" s="264"/>
      <c r="H312" s="267">
        <v>0.052999999999999998</v>
      </c>
      <c r="I312" s="268"/>
      <c r="J312" s="264"/>
      <c r="K312" s="264"/>
      <c r="L312" s="269"/>
      <c r="M312" s="270"/>
      <c r="N312" s="271"/>
      <c r="O312" s="271"/>
      <c r="P312" s="271"/>
      <c r="Q312" s="271"/>
      <c r="R312" s="271"/>
      <c r="S312" s="271"/>
      <c r="T312" s="27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73" t="s">
        <v>443</v>
      </c>
      <c r="AU312" s="273" t="s">
        <v>90</v>
      </c>
      <c r="AV312" s="13" t="s">
        <v>90</v>
      </c>
      <c r="AW312" s="13" t="s">
        <v>36</v>
      </c>
      <c r="AX312" s="13" t="s">
        <v>80</v>
      </c>
      <c r="AY312" s="273" t="s">
        <v>156</v>
      </c>
    </row>
    <row r="313" s="14" customFormat="1">
      <c r="A313" s="14"/>
      <c r="B313" s="274"/>
      <c r="C313" s="275"/>
      <c r="D313" s="240" t="s">
        <v>443</v>
      </c>
      <c r="E313" s="276" t="s">
        <v>1</v>
      </c>
      <c r="F313" s="277" t="s">
        <v>445</v>
      </c>
      <c r="G313" s="275"/>
      <c r="H313" s="278">
        <v>0.504</v>
      </c>
      <c r="I313" s="279"/>
      <c r="J313" s="275"/>
      <c r="K313" s="275"/>
      <c r="L313" s="280"/>
      <c r="M313" s="281"/>
      <c r="N313" s="282"/>
      <c r="O313" s="282"/>
      <c r="P313" s="282"/>
      <c r="Q313" s="282"/>
      <c r="R313" s="282"/>
      <c r="S313" s="282"/>
      <c r="T313" s="28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84" t="s">
        <v>443</v>
      </c>
      <c r="AU313" s="284" t="s">
        <v>90</v>
      </c>
      <c r="AV313" s="14" t="s">
        <v>172</v>
      </c>
      <c r="AW313" s="14" t="s">
        <v>36</v>
      </c>
      <c r="AX313" s="14" t="s">
        <v>88</v>
      </c>
      <c r="AY313" s="284" t="s">
        <v>156</v>
      </c>
    </row>
    <row r="314" s="2" customFormat="1" ht="24.15" customHeight="1">
      <c r="A314" s="39"/>
      <c r="B314" s="40"/>
      <c r="C314" s="227" t="s">
        <v>274</v>
      </c>
      <c r="D314" s="227" t="s">
        <v>160</v>
      </c>
      <c r="E314" s="228" t="s">
        <v>1319</v>
      </c>
      <c r="F314" s="229" t="s">
        <v>1320</v>
      </c>
      <c r="G314" s="230" t="s">
        <v>1241</v>
      </c>
      <c r="H314" s="231">
        <v>0.02</v>
      </c>
      <c r="I314" s="232"/>
      <c r="J314" s="233">
        <f>ROUND(I314*H314,2)</f>
        <v>0</v>
      </c>
      <c r="K314" s="229" t="s">
        <v>1119</v>
      </c>
      <c r="L314" s="45"/>
      <c r="M314" s="234" t="s">
        <v>1</v>
      </c>
      <c r="N314" s="235" t="s">
        <v>45</v>
      </c>
      <c r="O314" s="92"/>
      <c r="P314" s="236">
        <f>O314*H314</f>
        <v>0</v>
      </c>
      <c r="Q314" s="236">
        <v>1.0556000000000001</v>
      </c>
      <c r="R314" s="236">
        <f>Q314*H314</f>
        <v>0.021112000000000002</v>
      </c>
      <c r="S314" s="236">
        <v>0</v>
      </c>
      <c r="T314" s="23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8" t="s">
        <v>172</v>
      </c>
      <c r="AT314" s="238" t="s">
        <v>160</v>
      </c>
      <c r="AU314" s="238" t="s">
        <v>90</v>
      </c>
      <c r="AY314" s="18" t="s">
        <v>156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8" t="s">
        <v>88</v>
      </c>
      <c r="BK314" s="239">
        <f>ROUND(I314*H314,2)</f>
        <v>0</v>
      </c>
      <c r="BL314" s="18" t="s">
        <v>172</v>
      </c>
      <c r="BM314" s="238" t="s">
        <v>1321</v>
      </c>
    </row>
    <row r="315" s="2" customFormat="1">
      <c r="A315" s="39"/>
      <c r="B315" s="40"/>
      <c r="C315" s="41"/>
      <c r="D315" s="240" t="s">
        <v>1121</v>
      </c>
      <c r="E315" s="41"/>
      <c r="F315" s="285" t="s">
        <v>1322</v>
      </c>
      <c r="G315" s="41"/>
      <c r="H315" s="41"/>
      <c r="I315" s="242"/>
      <c r="J315" s="41"/>
      <c r="K315" s="41"/>
      <c r="L315" s="45"/>
      <c r="M315" s="243"/>
      <c r="N315" s="244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1121</v>
      </c>
      <c r="AU315" s="18" t="s">
        <v>90</v>
      </c>
    </row>
    <row r="316" s="2" customFormat="1">
      <c r="A316" s="39"/>
      <c r="B316" s="40"/>
      <c r="C316" s="41"/>
      <c r="D316" s="286" t="s">
        <v>1123</v>
      </c>
      <c r="E316" s="41"/>
      <c r="F316" s="287" t="s">
        <v>1323</v>
      </c>
      <c r="G316" s="41"/>
      <c r="H316" s="41"/>
      <c r="I316" s="242"/>
      <c r="J316" s="41"/>
      <c r="K316" s="41"/>
      <c r="L316" s="45"/>
      <c r="M316" s="243"/>
      <c r="N316" s="244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1123</v>
      </c>
      <c r="AU316" s="18" t="s">
        <v>90</v>
      </c>
    </row>
    <row r="317" s="15" customFormat="1">
      <c r="A317" s="15"/>
      <c r="B317" s="288"/>
      <c r="C317" s="289"/>
      <c r="D317" s="240" t="s">
        <v>443</v>
      </c>
      <c r="E317" s="290" t="s">
        <v>1</v>
      </c>
      <c r="F317" s="291" t="s">
        <v>1313</v>
      </c>
      <c r="G317" s="289"/>
      <c r="H317" s="290" t="s">
        <v>1</v>
      </c>
      <c r="I317" s="292"/>
      <c r="J317" s="289"/>
      <c r="K317" s="289"/>
      <c r="L317" s="293"/>
      <c r="M317" s="294"/>
      <c r="N317" s="295"/>
      <c r="O317" s="295"/>
      <c r="P317" s="295"/>
      <c r="Q317" s="295"/>
      <c r="R317" s="295"/>
      <c r="S317" s="295"/>
      <c r="T317" s="296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97" t="s">
        <v>443</v>
      </c>
      <c r="AU317" s="297" t="s">
        <v>90</v>
      </c>
      <c r="AV317" s="15" t="s">
        <v>88</v>
      </c>
      <c r="AW317" s="15" t="s">
        <v>36</v>
      </c>
      <c r="AX317" s="15" t="s">
        <v>80</v>
      </c>
      <c r="AY317" s="297" t="s">
        <v>156</v>
      </c>
    </row>
    <row r="318" s="15" customFormat="1">
      <c r="A318" s="15"/>
      <c r="B318" s="288"/>
      <c r="C318" s="289"/>
      <c r="D318" s="240" t="s">
        <v>443</v>
      </c>
      <c r="E318" s="290" t="s">
        <v>1</v>
      </c>
      <c r="F318" s="291" t="s">
        <v>1314</v>
      </c>
      <c r="G318" s="289"/>
      <c r="H318" s="290" t="s">
        <v>1</v>
      </c>
      <c r="I318" s="292"/>
      <c r="J318" s="289"/>
      <c r="K318" s="289"/>
      <c r="L318" s="293"/>
      <c r="M318" s="294"/>
      <c r="N318" s="295"/>
      <c r="O318" s="295"/>
      <c r="P318" s="295"/>
      <c r="Q318" s="295"/>
      <c r="R318" s="295"/>
      <c r="S318" s="295"/>
      <c r="T318" s="296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97" t="s">
        <v>443</v>
      </c>
      <c r="AU318" s="297" t="s">
        <v>90</v>
      </c>
      <c r="AV318" s="15" t="s">
        <v>88</v>
      </c>
      <c r="AW318" s="15" t="s">
        <v>36</v>
      </c>
      <c r="AX318" s="15" t="s">
        <v>80</v>
      </c>
      <c r="AY318" s="297" t="s">
        <v>156</v>
      </c>
    </row>
    <row r="319" s="13" customFormat="1">
      <c r="A319" s="13"/>
      <c r="B319" s="263"/>
      <c r="C319" s="264"/>
      <c r="D319" s="240" t="s">
        <v>443</v>
      </c>
      <c r="E319" s="265" t="s">
        <v>1</v>
      </c>
      <c r="F319" s="266" t="s">
        <v>1324</v>
      </c>
      <c r="G319" s="264"/>
      <c r="H319" s="267">
        <v>0.02</v>
      </c>
      <c r="I319" s="268"/>
      <c r="J319" s="264"/>
      <c r="K319" s="264"/>
      <c r="L319" s="269"/>
      <c r="M319" s="270"/>
      <c r="N319" s="271"/>
      <c r="O319" s="271"/>
      <c r="P319" s="271"/>
      <c r="Q319" s="271"/>
      <c r="R319" s="271"/>
      <c r="S319" s="271"/>
      <c r="T319" s="27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73" t="s">
        <v>443</v>
      </c>
      <c r="AU319" s="273" t="s">
        <v>90</v>
      </c>
      <c r="AV319" s="13" t="s">
        <v>90</v>
      </c>
      <c r="AW319" s="13" t="s">
        <v>36</v>
      </c>
      <c r="AX319" s="13" t="s">
        <v>80</v>
      </c>
      <c r="AY319" s="273" t="s">
        <v>156</v>
      </c>
    </row>
    <row r="320" s="14" customFormat="1">
      <c r="A320" s="14"/>
      <c r="B320" s="274"/>
      <c r="C320" s="275"/>
      <c r="D320" s="240" t="s">
        <v>443</v>
      </c>
      <c r="E320" s="276" t="s">
        <v>1</v>
      </c>
      <c r="F320" s="277" t="s">
        <v>445</v>
      </c>
      <c r="G320" s="275"/>
      <c r="H320" s="278">
        <v>0.02</v>
      </c>
      <c r="I320" s="279"/>
      <c r="J320" s="275"/>
      <c r="K320" s="275"/>
      <c r="L320" s="280"/>
      <c r="M320" s="281"/>
      <c r="N320" s="282"/>
      <c r="O320" s="282"/>
      <c r="P320" s="282"/>
      <c r="Q320" s="282"/>
      <c r="R320" s="282"/>
      <c r="S320" s="282"/>
      <c r="T320" s="28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84" t="s">
        <v>443</v>
      </c>
      <c r="AU320" s="284" t="s">
        <v>90</v>
      </c>
      <c r="AV320" s="14" t="s">
        <v>172</v>
      </c>
      <c r="AW320" s="14" t="s">
        <v>36</v>
      </c>
      <c r="AX320" s="14" t="s">
        <v>88</v>
      </c>
      <c r="AY320" s="284" t="s">
        <v>156</v>
      </c>
    </row>
    <row r="321" s="2" customFormat="1" ht="24.15" customHeight="1">
      <c r="A321" s="39"/>
      <c r="B321" s="40"/>
      <c r="C321" s="227" t="s">
        <v>278</v>
      </c>
      <c r="D321" s="227" t="s">
        <v>160</v>
      </c>
      <c r="E321" s="228" t="s">
        <v>1325</v>
      </c>
      <c r="F321" s="229" t="s">
        <v>1326</v>
      </c>
      <c r="G321" s="230" t="s">
        <v>1241</v>
      </c>
      <c r="H321" s="231">
        <v>0.59099999999999997</v>
      </c>
      <c r="I321" s="232"/>
      <c r="J321" s="233">
        <f>ROUND(I321*H321,2)</f>
        <v>0</v>
      </c>
      <c r="K321" s="229" t="s">
        <v>1119</v>
      </c>
      <c r="L321" s="45"/>
      <c r="M321" s="234" t="s">
        <v>1</v>
      </c>
      <c r="N321" s="235" t="s">
        <v>45</v>
      </c>
      <c r="O321" s="92"/>
      <c r="P321" s="236">
        <f>O321*H321</f>
        <v>0</v>
      </c>
      <c r="Q321" s="236">
        <v>1.03955</v>
      </c>
      <c r="R321" s="236">
        <f>Q321*H321</f>
        <v>0.61437405</v>
      </c>
      <c r="S321" s="236">
        <v>0</v>
      </c>
      <c r="T321" s="237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8" t="s">
        <v>172</v>
      </c>
      <c r="AT321" s="238" t="s">
        <v>160</v>
      </c>
      <c r="AU321" s="238" t="s">
        <v>90</v>
      </c>
      <c r="AY321" s="18" t="s">
        <v>156</v>
      </c>
      <c r="BE321" s="239">
        <f>IF(N321="základní",J321,0)</f>
        <v>0</v>
      </c>
      <c r="BF321" s="239">
        <f>IF(N321="snížená",J321,0)</f>
        <v>0</v>
      </c>
      <c r="BG321" s="239">
        <f>IF(N321="zákl. přenesená",J321,0)</f>
        <v>0</v>
      </c>
      <c r="BH321" s="239">
        <f>IF(N321="sníž. přenesená",J321,0)</f>
        <v>0</v>
      </c>
      <c r="BI321" s="239">
        <f>IF(N321="nulová",J321,0)</f>
        <v>0</v>
      </c>
      <c r="BJ321" s="18" t="s">
        <v>88</v>
      </c>
      <c r="BK321" s="239">
        <f>ROUND(I321*H321,2)</f>
        <v>0</v>
      </c>
      <c r="BL321" s="18" t="s">
        <v>172</v>
      </c>
      <c r="BM321" s="238" t="s">
        <v>1327</v>
      </c>
    </row>
    <row r="322" s="2" customFormat="1">
      <c r="A322" s="39"/>
      <c r="B322" s="40"/>
      <c r="C322" s="41"/>
      <c r="D322" s="240" t="s">
        <v>1121</v>
      </c>
      <c r="E322" s="41"/>
      <c r="F322" s="285" t="s">
        <v>1328</v>
      </c>
      <c r="G322" s="41"/>
      <c r="H322" s="41"/>
      <c r="I322" s="242"/>
      <c r="J322" s="41"/>
      <c r="K322" s="41"/>
      <c r="L322" s="45"/>
      <c r="M322" s="243"/>
      <c r="N322" s="244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1121</v>
      </c>
      <c r="AU322" s="18" t="s">
        <v>90</v>
      </c>
    </row>
    <row r="323" s="2" customFormat="1">
      <c r="A323" s="39"/>
      <c r="B323" s="40"/>
      <c r="C323" s="41"/>
      <c r="D323" s="286" t="s">
        <v>1123</v>
      </c>
      <c r="E323" s="41"/>
      <c r="F323" s="287" t="s">
        <v>1329</v>
      </c>
      <c r="G323" s="41"/>
      <c r="H323" s="41"/>
      <c r="I323" s="242"/>
      <c r="J323" s="41"/>
      <c r="K323" s="41"/>
      <c r="L323" s="45"/>
      <c r="M323" s="243"/>
      <c r="N323" s="244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1123</v>
      </c>
      <c r="AU323" s="18" t="s">
        <v>90</v>
      </c>
    </row>
    <row r="324" s="15" customFormat="1">
      <c r="A324" s="15"/>
      <c r="B324" s="288"/>
      <c r="C324" s="289"/>
      <c r="D324" s="240" t="s">
        <v>443</v>
      </c>
      <c r="E324" s="290" t="s">
        <v>1</v>
      </c>
      <c r="F324" s="291" t="s">
        <v>1313</v>
      </c>
      <c r="G324" s="289"/>
      <c r="H324" s="290" t="s">
        <v>1</v>
      </c>
      <c r="I324" s="292"/>
      <c r="J324" s="289"/>
      <c r="K324" s="289"/>
      <c r="L324" s="293"/>
      <c r="M324" s="294"/>
      <c r="N324" s="295"/>
      <c r="O324" s="295"/>
      <c r="P324" s="295"/>
      <c r="Q324" s="295"/>
      <c r="R324" s="295"/>
      <c r="S324" s="295"/>
      <c r="T324" s="296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97" t="s">
        <v>443</v>
      </c>
      <c r="AU324" s="297" t="s">
        <v>90</v>
      </c>
      <c r="AV324" s="15" t="s">
        <v>88</v>
      </c>
      <c r="AW324" s="15" t="s">
        <v>36</v>
      </c>
      <c r="AX324" s="15" t="s">
        <v>80</v>
      </c>
      <c r="AY324" s="297" t="s">
        <v>156</v>
      </c>
    </row>
    <row r="325" s="15" customFormat="1">
      <c r="A325" s="15"/>
      <c r="B325" s="288"/>
      <c r="C325" s="289"/>
      <c r="D325" s="240" t="s">
        <v>443</v>
      </c>
      <c r="E325" s="290" t="s">
        <v>1</v>
      </c>
      <c r="F325" s="291" t="s">
        <v>1314</v>
      </c>
      <c r="G325" s="289"/>
      <c r="H325" s="290" t="s">
        <v>1</v>
      </c>
      <c r="I325" s="292"/>
      <c r="J325" s="289"/>
      <c r="K325" s="289"/>
      <c r="L325" s="293"/>
      <c r="M325" s="294"/>
      <c r="N325" s="295"/>
      <c r="O325" s="295"/>
      <c r="P325" s="295"/>
      <c r="Q325" s="295"/>
      <c r="R325" s="295"/>
      <c r="S325" s="295"/>
      <c r="T325" s="296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97" t="s">
        <v>443</v>
      </c>
      <c r="AU325" s="297" t="s">
        <v>90</v>
      </c>
      <c r="AV325" s="15" t="s">
        <v>88</v>
      </c>
      <c r="AW325" s="15" t="s">
        <v>36</v>
      </c>
      <c r="AX325" s="15" t="s">
        <v>80</v>
      </c>
      <c r="AY325" s="297" t="s">
        <v>156</v>
      </c>
    </row>
    <row r="326" s="13" customFormat="1">
      <c r="A326" s="13"/>
      <c r="B326" s="263"/>
      <c r="C326" s="264"/>
      <c r="D326" s="240" t="s">
        <v>443</v>
      </c>
      <c r="E326" s="265" t="s">
        <v>1</v>
      </c>
      <c r="F326" s="266" t="s">
        <v>1330</v>
      </c>
      <c r="G326" s="264"/>
      <c r="H326" s="267">
        <v>0.46800000000000003</v>
      </c>
      <c r="I326" s="268"/>
      <c r="J326" s="264"/>
      <c r="K326" s="264"/>
      <c r="L326" s="269"/>
      <c r="M326" s="270"/>
      <c r="N326" s="271"/>
      <c r="O326" s="271"/>
      <c r="P326" s="271"/>
      <c r="Q326" s="271"/>
      <c r="R326" s="271"/>
      <c r="S326" s="271"/>
      <c r="T326" s="27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73" t="s">
        <v>443</v>
      </c>
      <c r="AU326" s="273" t="s">
        <v>90</v>
      </c>
      <c r="AV326" s="13" t="s">
        <v>90</v>
      </c>
      <c r="AW326" s="13" t="s">
        <v>36</v>
      </c>
      <c r="AX326" s="13" t="s">
        <v>80</v>
      </c>
      <c r="AY326" s="273" t="s">
        <v>156</v>
      </c>
    </row>
    <row r="327" s="15" customFormat="1">
      <c r="A327" s="15"/>
      <c r="B327" s="288"/>
      <c r="C327" s="289"/>
      <c r="D327" s="240" t="s">
        <v>443</v>
      </c>
      <c r="E327" s="290" t="s">
        <v>1</v>
      </c>
      <c r="F327" s="291" t="s">
        <v>1316</v>
      </c>
      <c r="G327" s="289"/>
      <c r="H327" s="290" t="s">
        <v>1</v>
      </c>
      <c r="I327" s="292"/>
      <c r="J327" s="289"/>
      <c r="K327" s="289"/>
      <c r="L327" s="293"/>
      <c r="M327" s="294"/>
      <c r="N327" s="295"/>
      <c r="O327" s="295"/>
      <c r="P327" s="295"/>
      <c r="Q327" s="295"/>
      <c r="R327" s="295"/>
      <c r="S327" s="295"/>
      <c r="T327" s="296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97" t="s">
        <v>443</v>
      </c>
      <c r="AU327" s="297" t="s">
        <v>90</v>
      </c>
      <c r="AV327" s="15" t="s">
        <v>88</v>
      </c>
      <c r="AW327" s="15" t="s">
        <v>36</v>
      </c>
      <c r="AX327" s="15" t="s">
        <v>80</v>
      </c>
      <c r="AY327" s="297" t="s">
        <v>156</v>
      </c>
    </row>
    <row r="328" s="15" customFormat="1">
      <c r="A328" s="15"/>
      <c r="B328" s="288"/>
      <c r="C328" s="289"/>
      <c r="D328" s="240" t="s">
        <v>443</v>
      </c>
      <c r="E328" s="290" t="s">
        <v>1</v>
      </c>
      <c r="F328" s="291" t="s">
        <v>1317</v>
      </c>
      <c r="G328" s="289"/>
      <c r="H328" s="290" t="s">
        <v>1</v>
      </c>
      <c r="I328" s="292"/>
      <c r="J328" s="289"/>
      <c r="K328" s="289"/>
      <c r="L328" s="293"/>
      <c r="M328" s="294"/>
      <c r="N328" s="295"/>
      <c r="O328" s="295"/>
      <c r="P328" s="295"/>
      <c r="Q328" s="295"/>
      <c r="R328" s="295"/>
      <c r="S328" s="295"/>
      <c r="T328" s="296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97" t="s">
        <v>443</v>
      </c>
      <c r="AU328" s="297" t="s">
        <v>90</v>
      </c>
      <c r="AV328" s="15" t="s">
        <v>88</v>
      </c>
      <c r="AW328" s="15" t="s">
        <v>36</v>
      </c>
      <c r="AX328" s="15" t="s">
        <v>80</v>
      </c>
      <c r="AY328" s="297" t="s">
        <v>156</v>
      </c>
    </row>
    <row r="329" s="13" customFormat="1">
      <c r="A329" s="13"/>
      <c r="B329" s="263"/>
      <c r="C329" s="264"/>
      <c r="D329" s="240" t="s">
        <v>443</v>
      </c>
      <c r="E329" s="265" t="s">
        <v>1</v>
      </c>
      <c r="F329" s="266" t="s">
        <v>1331</v>
      </c>
      <c r="G329" s="264"/>
      <c r="H329" s="267">
        <v>0.123</v>
      </c>
      <c r="I329" s="268"/>
      <c r="J329" s="264"/>
      <c r="K329" s="264"/>
      <c r="L329" s="269"/>
      <c r="M329" s="270"/>
      <c r="N329" s="271"/>
      <c r="O329" s="271"/>
      <c r="P329" s="271"/>
      <c r="Q329" s="271"/>
      <c r="R329" s="271"/>
      <c r="S329" s="271"/>
      <c r="T329" s="27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73" t="s">
        <v>443</v>
      </c>
      <c r="AU329" s="273" t="s">
        <v>90</v>
      </c>
      <c r="AV329" s="13" t="s">
        <v>90</v>
      </c>
      <c r="AW329" s="13" t="s">
        <v>36</v>
      </c>
      <c r="AX329" s="13" t="s">
        <v>80</v>
      </c>
      <c r="AY329" s="273" t="s">
        <v>156</v>
      </c>
    </row>
    <row r="330" s="14" customFormat="1">
      <c r="A330" s="14"/>
      <c r="B330" s="274"/>
      <c r="C330" s="275"/>
      <c r="D330" s="240" t="s">
        <v>443</v>
      </c>
      <c r="E330" s="276" t="s">
        <v>1</v>
      </c>
      <c r="F330" s="277" t="s">
        <v>445</v>
      </c>
      <c r="G330" s="275"/>
      <c r="H330" s="278">
        <v>0.59099999999999997</v>
      </c>
      <c r="I330" s="279"/>
      <c r="J330" s="275"/>
      <c r="K330" s="275"/>
      <c r="L330" s="280"/>
      <c r="M330" s="281"/>
      <c r="N330" s="282"/>
      <c r="O330" s="282"/>
      <c r="P330" s="282"/>
      <c r="Q330" s="282"/>
      <c r="R330" s="282"/>
      <c r="S330" s="282"/>
      <c r="T330" s="28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84" t="s">
        <v>443</v>
      </c>
      <c r="AU330" s="284" t="s">
        <v>90</v>
      </c>
      <c r="AV330" s="14" t="s">
        <v>172</v>
      </c>
      <c r="AW330" s="14" t="s">
        <v>36</v>
      </c>
      <c r="AX330" s="14" t="s">
        <v>88</v>
      </c>
      <c r="AY330" s="284" t="s">
        <v>156</v>
      </c>
    </row>
    <row r="331" s="2" customFormat="1" ht="24.15" customHeight="1">
      <c r="A331" s="39"/>
      <c r="B331" s="40"/>
      <c r="C331" s="227" t="s">
        <v>282</v>
      </c>
      <c r="D331" s="227" t="s">
        <v>160</v>
      </c>
      <c r="E331" s="228" t="s">
        <v>1332</v>
      </c>
      <c r="F331" s="229" t="s">
        <v>1333</v>
      </c>
      <c r="G331" s="230" t="s">
        <v>317</v>
      </c>
      <c r="H331" s="231">
        <v>9</v>
      </c>
      <c r="I331" s="232"/>
      <c r="J331" s="233">
        <f>ROUND(I331*H331,2)</f>
        <v>0</v>
      </c>
      <c r="K331" s="229" t="s">
        <v>1119</v>
      </c>
      <c r="L331" s="45"/>
      <c r="M331" s="234" t="s">
        <v>1</v>
      </c>
      <c r="N331" s="235" t="s">
        <v>45</v>
      </c>
      <c r="O331" s="92"/>
      <c r="P331" s="236">
        <f>O331*H331</f>
        <v>0</v>
      </c>
      <c r="Q331" s="236">
        <v>0.17488999999999999</v>
      </c>
      <c r="R331" s="236">
        <f>Q331*H331</f>
        <v>1.5740099999999999</v>
      </c>
      <c r="S331" s="236">
        <v>0</v>
      </c>
      <c r="T331" s="237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8" t="s">
        <v>172</v>
      </c>
      <c r="AT331" s="238" t="s">
        <v>160</v>
      </c>
      <c r="AU331" s="238" t="s">
        <v>90</v>
      </c>
      <c r="AY331" s="18" t="s">
        <v>156</v>
      </c>
      <c r="BE331" s="239">
        <f>IF(N331="základní",J331,0)</f>
        <v>0</v>
      </c>
      <c r="BF331" s="239">
        <f>IF(N331="snížená",J331,0)</f>
        <v>0</v>
      </c>
      <c r="BG331" s="239">
        <f>IF(N331="zákl. přenesená",J331,0)</f>
        <v>0</v>
      </c>
      <c r="BH331" s="239">
        <f>IF(N331="sníž. přenesená",J331,0)</f>
        <v>0</v>
      </c>
      <c r="BI331" s="239">
        <f>IF(N331="nulová",J331,0)</f>
        <v>0</v>
      </c>
      <c r="BJ331" s="18" t="s">
        <v>88</v>
      </c>
      <c r="BK331" s="239">
        <f>ROUND(I331*H331,2)</f>
        <v>0</v>
      </c>
      <c r="BL331" s="18" t="s">
        <v>172</v>
      </c>
      <c r="BM331" s="238" t="s">
        <v>1334</v>
      </c>
    </row>
    <row r="332" s="2" customFormat="1">
      <c r="A332" s="39"/>
      <c r="B332" s="40"/>
      <c r="C332" s="41"/>
      <c r="D332" s="240" t="s">
        <v>1121</v>
      </c>
      <c r="E332" s="41"/>
      <c r="F332" s="285" t="s">
        <v>1335</v>
      </c>
      <c r="G332" s="41"/>
      <c r="H332" s="41"/>
      <c r="I332" s="242"/>
      <c r="J332" s="41"/>
      <c r="K332" s="41"/>
      <c r="L332" s="45"/>
      <c r="M332" s="243"/>
      <c r="N332" s="244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1121</v>
      </c>
      <c r="AU332" s="18" t="s">
        <v>90</v>
      </c>
    </row>
    <row r="333" s="2" customFormat="1">
      <c r="A333" s="39"/>
      <c r="B333" s="40"/>
      <c r="C333" s="41"/>
      <c r="D333" s="286" t="s">
        <v>1123</v>
      </c>
      <c r="E333" s="41"/>
      <c r="F333" s="287" t="s">
        <v>1336</v>
      </c>
      <c r="G333" s="41"/>
      <c r="H333" s="41"/>
      <c r="I333" s="242"/>
      <c r="J333" s="41"/>
      <c r="K333" s="41"/>
      <c r="L333" s="45"/>
      <c r="M333" s="243"/>
      <c r="N333" s="244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1123</v>
      </c>
      <c r="AU333" s="18" t="s">
        <v>90</v>
      </c>
    </row>
    <row r="334" s="15" customFormat="1">
      <c r="A334" s="15"/>
      <c r="B334" s="288"/>
      <c r="C334" s="289"/>
      <c r="D334" s="240" t="s">
        <v>443</v>
      </c>
      <c r="E334" s="290" t="s">
        <v>1</v>
      </c>
      <c r="F334" s="291" t="s">
        <v>1172</v>
      </c>
      <c r="G334" s="289"/>
      <c r="H334" s="290" t="s">
        <v>1</v>
      </c>
      <c r="I334" s="292"/>
      <c r="J334" s="289"/>
      <c r="K334" s="289"/>
      <c r="L334" s="293"/>
      <c r="M334" s="294"/>
      <c r="N334" s="295"/>
      <c r="O334" s="295"/>
      <c r="P334" s="295"/>
      <c r="Q334" s="295"/>
      <c r="R334" s="295"/>
      <c r="S334" s="295"/>
      <c r="T334" s="296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97" t="s">
        <v>443</v>
      </c>
      <c r="AU334" s="297" t="s">
        <v>90</v>
      </c>
      <c r="AV334" s="15" t="s">
        <v>88</v>
      </c>
      <c r="AW334" s="15" t="s">
        <v>36</v>
      </c>
      <c r="AX334" s="15" t="s">
        <v>80</v>
      </c>
      <c r="AY334" s="297" t="s">
        <v>156</v>
      </c>
    </row>
    <row r="335" s="15" customFormat="1">
      <c r="A335" s="15"/>
      <c r="B335" s="288"/>
      <c r="C335" s="289"/>
      <c r="D335" s="240" t="s">
        <v>443</v>
      </c>
      <c r="E335" s="290" t="s">
        <v>1</v>
      </c>
      <c r="F335" s="291" t="s">
        <v>1158</v>
      </c>
      <c r="G335" s="289"/>
      <c r="H335" s="290" t="s">
        <v>1</v>
      </c>
      <c r="I335" s="292"/>
      <c r="J335" s="289"/>
      <c r="K335" s="289"/>
      <c r="L335" s="293"/>
      <c r="M335" s="294"/>
      <c r="N335" s="295"/>
      <c r="O335" s="295"/>
      <c r="P335" s="295"/>
      <c r="Q335" s="295"/>
      <c r="R335" s="295"/>
      <c r="S335" s="295"/>
      <c r="T335" s="296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97" t="s">
        <v>443</v>
      </c>
      <c r="AU335" s="297" t="s">
        <v>90</v>
      </c>
      <c r="AV335" s="15" t="s">
        <v>88</v>
      </c>
      <c r="AW335" s="15" t="s">
        <v>36</v>
      </c>
      <c r="AX335" s="15" t="s">
        <v>80</v>
      </c>
      <c r="AY335" s="297" t="s">
        <v>156</v>
      </c>
    </row>
    <row r="336" s="13" customFormat="1">
      <c r="A336" s="13"/>
      <c r="B336" s="263"/>
      <c r="C336" s="264"/>
      <c r="D336" s="240" t="s">
        <v>443</v>
      </c>
      <c r="E336" s="265" t="s">
        <v>1</v>
      </c>
      <c r="F336" s="266" t="s">
        <v>1337</v>
      </c>
      <c r="G336" s="264"/>
      <c r="H336" s="267">
        <v>9</v>
      </c>
      <c r="I336" s="268"/>
      <c r="J336" s="264"/>
      <c r="K336" s="264"/>
      <c r="L336" s="269"/>
      <c r="M336" s="270"/>
      <c r="N336" s="271"/>
      <c r="O336" s="271"/>
      <c r="P336" s="271"/>
      <c r="Q336" s="271"/>
      <c r="R336" s="271"/>
      <c r="S336" s="271"/>
      <c r="T336" s="27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73" t="s">
        <v>443</v>
      </c>
      <c r="AU336" s="273" t="s">
        <v>90</v>
      </c>
      <c r="AV336" s="13" t="s">
        <v>90</v>
      </c>
      <c r="AW336" s="13" t="s">
        <v>36</v>
      </c>
      <c r="AX336" s="13" t="s">
        <v>80</v>
      </c>
      <c r="AY336" s="273" t="s">
        <v>156</v>
      </c>
    </row>
    <row r="337" s="14" customFormat="1">
      <c r="A337" s="14"/>
      <c r="B337" s="274"/>
      <c r="C337" s="275"/>
      <c r="D337" s="240" t="s">
        <v>443</v>
      </c>
      <c r="E337" s="276" t="s">
        <v>1</v>
      </c>
      <c r="F337" s="277" t="s">
        <v>445</v>
      </c>
      <c r="G337" s="275"/>
      <c r="H337" s="278">
        <v>9</v>
      </c>
      <c r="I337" s="279"/>
      <c r="J337" s="275"/>
      <c r="K337" s="275"/>
      <c r="L337" s="280"/>
      <c r="M337" s="281"/>
      <c r="N337" s="282"/>
      <c r="O337" s="282"/>
      <c r="P337" s="282"/>
      <c r="Q337" s="282"/>
      <c r="R337" s="282"/>
      <c r="S337" s="282"/>
      <c r="T337" s="28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84" t="s">
        <v>443</v>
      </c>
      <c r="AU337" s="284" t="s">
        <v>90</v>
      </c>
      <c r="AV337" s="14" t="s">
        <v>172</v>
      </c>
      <c r="AW337" s="14" t="s">
        <v>36</v>
      </c>
      <c r="AX337" s="14" t="s">
        <v>88</v>
      </c>
      <c r="AY337" s="284" t="s">
        <v>156</v>
      </c>
    </row>
    <row r="338" s="2" customFormat="1" ht="24.15" customHeight="1">
      <c r="A338" s="39"/>
      <c r="B338" s="40"/>
      <c r="C338" s="227" t="s">
        <v>285</v>
      </c>
      <c r="D338" s="227" t="s">
        <v>160</v>
      </c>
      <c r="E338" s="228" t="s">
        <v>1338</v>
      </c>
      <c r="F338" s="229" t="s">
        <v>1339</v>
      </c>
      <c r="G338" s="230" t="s">
        <v>317</v>
      </c>
      <c r="H338" s="231">
        <v>3</v>
      </c>
      <c r="I338" s="232"/>
      <c r="J338" s="233">
        <f>ROUND(I338*H338,2)</f>
        <v>0</v>
      </c>
      <c r="K338" s="229" t="s">
        <v>1119</v>
      </c>
      <c r="L338" s="45"/>
      <c r="M338" s="234" t="s">
        <v>1</v>
      </c>
      <c r="N338" s="235" t="s">
        <v>45</v>
      </c>
      <c r="O338" s="92"/>
      <c r="P338" s="236">
        <f>O338*H338</f>
        <v>0</v>
      </c>
      <c r="Q338" s="236">
        <v>0.001</v>
      </c>
      <c r="R338" s="236">
        <f>Q338*H338</f>
        <v>0.0030000000000000001</v>
      </c>
      <c r="S338" s="236">
        <v>0</v>
      </c>
      <c r="T338" s="237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8" t="s">
        <v>172</v>
      </c>
      <c r="AT338" s="238" t="s">
        <v>160</v>
      </c>
      <c r="AU338" s="238" t="s">
        <v>90</v>
      </c>
      <c r="AY338" s="18" t="s">
        <v>156</v>
      </c>
      <c r="BE338" s="239">
        <f>IF(N338="základní",J338,0)</f>
        <v>0</v>
      </c>
      <c r="BF338" s="239">
        <f>IF(N338="snížená",J338,0)</f>
        <v>0</v>
      </c>
      <c r="BG338" s="239">
        <f>IF(N338="zákl. přenesená",J338,0)</f>
        <v>0</v>
      </c>
      <c r="BH338" s="239">
        <f>IF(N338="sníž. přenesená",J338,0)</f>
        <v>0</v>
      </c>
      <c r="BI338" s="239">
        <f>IF(N338="nulová",J338,0)</f>
        <v>0</v>
      </c>
      <c r="BJ338" s="18" t="s">
        <v>88</v>
      </c>
      <c r="BK338" s="239">
        <f>ROUND(I338*H338,2)</f>
        <v>0</v>
      </c>
      <c r="BL338" s="18" t="s">
        <v>172</v>
      </c>
      <c r="BM338" s="238" t="s">
        <v>1340</v>
      </c>
    </row>
    <row r="339" s="2" customFormat="1">
      <c r="A339" s="39"/>
      <c r="B339" s="40"/>
      <c r="C339" s="41"/>
      <c r="D339" s="240" t="s">
        <v>1121</v>
      </c>
      <c r="E339" s="41"/>
      <c r="F339" s="285" t="s">
        <v>1341</v>
      </c>
      <c r="G339" s="41"/>
      <c r="H339" s="41"/>
      <c r="I339" s="242"/>
      <c r="J339" s="41"/>
      <c r="K339" s="41"/>
      <c r="L339" s="45"/>
      <c r="M339" s="243"/>
      <c r="N339" s="244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1121</v>
      </c>
      <c r="AU339" s="18" t="s">
        <v>90</v>
      </c>
    </row>
    <row r="340" s="2" customFormat="1">
      <c r="A340" s="39"/>
      <c r="B340" s="40"/>
      <c r="C340" s="41"/>
      <c r="D340" s="286" t="s">
        <v>1123</v>
      </c>
      <c r="E340" s="41"/>
      <c r="F340" s="287" t="s">
        <v>1342</v>
      </c>
      <c r="G340" s="41"/>
      <c r="H340" s="41"/>
      <c r="I340" s="242"/>
      <c r="J340" s="41"/>
      <c r="K340" s="41"/>
      <c r="L340" s="45"/>
      <c r="M340" s="243"/>
      <c r="N340" s="244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1123</v>
      </c>
      <c r="AU340" s="18" t="s">
        <v>90</v>
      </c>
    </row>
    <row r="341" s="15" customFormat="1">
      <c r="A341" s="15"/>
      <c r="B341" s="288"/>
      <c r="C341" s="289"/>
      <c r="D341" s="240" t="s">
        <v>443</v>
      </c>
      <c r="E341" s="290" t="s">
        <v>1</v>
      </c>
      <c r="F341" s="291" t="s">
        <v>1172</v>
      </c>
      <c r="G341" s="289"/>
      <c r="H341" s="290" t="s">
        <v>1</v>
      </c>
      <c r="I341" s="292"/>
      <c r="J341" s="289"/>
      <c r="K341" s="289"/>
      <c r="L341" s="293"/>
      <c r="M341" s="294"/>
      <c r="N341" s="295"/>
      <c r="O341" s="295"/>
      <c r="P341" s="295"/>
      <c r="Q341" s="295"/>
      <c r="R341" s="295"/>
      <c r="S341" s="295"/>
      <c r="T341" s="296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97" t="s">
        <v>443</v>
      </c>
      <c r="AU341" s="297" t="s">
        <v>90</v>
      </c>
      <c r="AV341" s="15" t="s">
        <v>88</v>
      </c>
      <c r="AW341" s="15" t="s">
        <v>36</v>
      </c>
      <c r="AX341" s="15" t="s">
        <v>80</v>
      </c>
      <c r="AY341" s="297" t="s">
        <v>156</v>
      </c>
    </row>
    <row r="342" s="15" customFormat="1">
      <c r="A342" s="15"/>
      <c r="B342" s="288"/>
      <c r="C342" s="289"/>
      <c r="D342" s="240" t="s">
        <v>443</v>
      </c>
      <c r="E342" s="290" t="s">
        <v>1</v>
      </c>
      <c r="F342" s="291" t="s">
        <v>1158</v>
      </c>
      <c r="G342" s="289"/>
      <c r="H342" s="290" t="s">
        <v>1</v>
      </c>
      <c r="I342" s="292"/>
      <c r="J342" s="289"/>
      <c r="K342" s="289"/>
      <c r="L342" s="293"/>
      <c r="M342" s="294"/>
      <c r="N342" s="295"/>
      <c r="O342" s="295"/>
      <c r="P342" s="295"/>
      <c r="Q342" s="295"/>
      <c r="R342" s="295"/>
      <c r="S342" s="295"/>
      <c r="T342" s="296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97" t="s">
        <v>443</v>
      </c>
      <c r="AU342" s="297" t="s">
        <v>90</v>
      </c>
      <c r="AV342" s="15" t="s">
        <v>88</v>
      </c>
      <c r="AW342" s="15" t="s">
        <v>36</v>
      </c>
      <c r="AX342" s="15" t="s">
        <v>80</v>
      </c>
      <c r="AY342" s="297" t="s">
        <v>156</v>
      </c>
    </row>
    <row r="343" s="13" customFormat="1">
      <c r="A343" s="13"/>
      <c r="B343" s="263"/>
      <c r="C343" s="264"/>
      <c r="D343" s="240" t="s">
        <v>443</v>
      </c>
      <c r="E343" s="265" t="s">
        <v>1</v>
      </c>
      <c r="F343" s="266" t="s">
        <v>1343</v>
      </c>
      <c r="G343" s="264"/>
      <c r="H343" s="267">
        <v>3</v>
      </c>
      <c r="I343" s="268"/>
      <c r="J343" s="264"/>
      <c r="K343" s="264"/>
      <c r="L343" s="269"/>
      <c r="M343" s="270"/>
      <c r="N343" s="271"/>
      <c r="O343" s="271"/>
      <c r="P343" s="271"/>
      <c r="Q343" s="271"/>
      <c r="R343" s="271"/>
      <c r="S343" s="271"/>
      <c r="T343" s="27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73" t="s">
        <v>443</v>
      </c>
      <c r="AU343" s="273" t="s">
        <v>90</v>
      </c>
      <c r="AV343" s="13" t="s">
        <v>90</v>
      </c>
      <c r="AW343" s="13" t="s">
        <v>36</v>
      </c>
      <c r="AX343" s="13" t="s">
        <v>80</v>
      </c>
      <c r="AY343" s="273" t="s">
        <v>156</v>
      </c>
    </row>
    <row r="344" s="14" customFormat="1">
      <c r="A344" s="14"/>
      <c r="B344" s="274"/>
      <c r="C344" s="275"/>
      <c r="D344" s="240" t="s">
        <v>443</v>
      </c>
      <c r="E344" s="276" t="s">
        <v>1</v>
      </c>
      <c r="F344" s="277" t="s">
        <v>445</v>
      </c>
      <c r="G344" s="275"/>
      <c r="H344" s="278">
        <v>3</v>
      </c>
      <c r="I344" s="279"/>
      <c r="J344" s="275"/>
      <c r="K344" s="275"/>
      <c r="L344" s="280"/>
      <c r="M344" s="281"/>
      <c r="N344" s="282"/>
      <c r="O344" s="282"/>
      <c r="P344" s="282"/>
      <c r="Q344" s="282"/>
      <c r="R344" s="282"/>
      <c r="S344" s="282"/>
      <c r="T344" s="28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84" t="s">
        <v>443</v>
      </c>
      <c r="AU344" s="284" t="s">
        <v>90</v>
      </c>
      <c r="AV344" s="14" t="s">
        <v>172</v>
      </c>
      <c r="AW344" s="14" t="s">
        <v>36</v>
      </c>
      <c r="AX344" s="14" t="s">
        <v>88</v>
      </c>
      <c r="AY344" s="284" t="s">
        <v>156</v>
      </c>
    </row>
    <row r="345" s="2" customFormat="1" ht="33" customHeight="1">
      <c r="A345" s="39"/>
      <c r="B345" s="40"/>
      <c r="C345" s="227" t="s">
        <v>289</v>
      </c>
      <c r="D345" s="227" t="s">
        <v>160</v>
      </c>
      <c r="E345" s="228" t="s">
        <v>1344</v>
      </c>
      <c r="F345" s="229" t="s">
        <v>1345</v>
      </c>
      <c r="G345" s="230" t="s">
        <v>317</v>
      </c>
      <c r="H345" s="231">
        <v>2</v>
      </c>
      <c r="I345" s="232"/>
      <c r="J345" s="233">
        <f>ROUND(I345*H345,2)</f>
        <v>0</v>
      </c>
      <c r="K345" s="229" t="s">
        <v>1177</v>
      </c>
      <c r="L345" s="45"/>
      <c r="M345" s="234" t="s">
        <v>1</v>
      </c>
      <c r="N345" s="235" t="s">
        <v>45</v>
      </c>
      <c r="O345" s="92"/>
      <c r="P345" s="236">
        <f>O345*H345</f>
        <v>0</v>
      </c>
      <c r="Q345" s="236">
        <v>0.0050000000000000001</v>
      </c>
      <c r="R345" s="236">
        <f>Q345*H345</f>
        <v>0.01</v>
      </c>
      <c r="S345" s="236">
        <v>0</v>
      </c>
      <c r="T345" s="237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8" t="s">
        <v>172</v>
      </c>
      <c r="AT345" s="238" t="s">
        <v>160</v>
      </c>
      <c r="AU345" s="238" t="s">
        <v>90</v>
      </c>
      <c r="AY345" s="18" t="s">
        <v>156</v>
      </c>
      <c r="BE345" s="239">
        <f>IF(N345="základní",J345,0)</f>
        <v>0</v>
      </c>
      <c r="BF345" s="239">
        <f>IF(N345="snížená",J345,0)</f>
        <v>0</v>
      </c>
      <c r="BG345" s="239">
        <f>IF(N345="zákl. přenesená",J345,0)</f>
        <v>0</v>
      </c>
      <c r="BH345" s="239">
        <f>IF(N345="sníž. přenesená",J345,0)</f>
        <v>0</v>
      </c>
      <c r="BI345" s="239">
        <f>IF(N345="nulová",J345,0)</f>
        <v>0</v>
      </c>
      <c r="BJ345" s="18" t="s">
        <v>88</v>
      </c>
      <c r="BK345" s="239">
        <f>ROUND(I345*H345,2)</f>
        <v>0</v>
      </c>
      <c r="BL345" s="18" t="s">
        <v>172</v>
      </c>
      <c r="BM345" s="238" t="s">
        <v>1346</v>
      </c>
    </row>
    <row r="346" s="2" customFormat="1">
      <c r="A346" s="39"/>
      <c r="B346" s="40"/>
      <c r="C346" s="41"/>
      <c r="D346" s="240" t="s">
        <v>233</v>
      </c>
      <c r="E346" s="41"/>
      <c r="F346" s="241" t="s">
        <v>1347</v>
      </c>
      <c r="G346" s="41"/>
      <c r="H346" s="41"/>
      <c r="I346" s="242"/>
      <c r="J346" s="41"/>
      <c r="K346" s="41"/>
      <c r="L346" s="45"/>
      <c r="M346" s="243"/>
      <c r="N346" s="244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233</v>
      </c>
      <c r="AU346" s="18" t="s">
        <v>90</v>
      </c>
    </row>
    <row r="347" s="15" customFormat="1">
      <c r="A347" s="15"/>
      <c r="B347" s="288"/>
      <c r="C347" s="289"/>
      <c r="D347" s="240" t="s">
        <v>443</v>
      </c>
      <c r="E347" s="290" t="s">
        <v>1</v>
      </c>
      <c r="F347" s="291" t="s">
        <v>1172</v>
      </c>
      <c r="G347" s="289"/>
      <c r="H347" s="290" t="s">
        <v>1</v>
      </c>
      <c r="I347" s="292"/>
      <c r="J347" s="289"/>
      <c r="K347" s="289"/>
      <c r="L347" s="293"/>
      <c r="M347" s="294"/>
      <c r="N347" s="295"/>
      <c r="O347" s="295"/>
      <c r="P347" s="295"/>
      <c r="Q347" s="295"/>
      <c r="R347" s="295"/>
      <c r="S347" s="295"/>
      <c r="T347" s="296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97" t="s">
        <v>443</v>
      </c>
      <c r="AU347" s="297" t="s">
        <v>90</v>
      </c>
      <c r="AV347" s="15" t="s">
        <v>88</v>
      </c>
      <c r="AW347" s="15" t="s">
        <v>36</v>
      </c>
      <c r="AX347" s="15" t="s">
        <v>80</v>
      </c>
      <c r="AY347" s="297" t="s">
        <v>156</v>
      </c>
    </row>
    <row r="348" s="15" customFormat="1">
      <c r="A348" s="15"/>
      <c r="B348" s="288"/>
      <c r="C348" s="289"/>
      <c r="D348" s="240" t="s">
        <v>443</v>
      </c>
      <c r="E348" s="290" t="s">
        <v>1</v>
      </c>
      <c r="F348" s="291" t="s">
        <v>1158</v>
      </c>
      <c r="G348" s="289"/>
      <c r="H348" s="290" t="s">
        <v>1</v>
      </c>
      <c r="I348" s="292"/>
      <c r="J348" s="289"/>
      <c r="K348" s="289"/>
      <c r="L348" s="293"/>
      <c r="M348" s="294"/>
      <c r="N348" s="295"/>
      <c r="O348" s="295"/>
      <c r="P348" s="295"/>
      <c r="Q348" s="295"/>
      <c r="R348" s="295"/>
      <c r="S348" s="295"/>
      <c r="T348" s="296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97" t="s">
        <v>443</v>
      </c>
      <c r="AU348" s="297" t="s">
        <v>90</v>
      </c>
      <c r="AV348" s="15" t="s">
        <v>88</v>
      </c>
      <c r="AW348" s="15" t="s">
        <v>36</v>
      </c>
      <c r="AX348" s="15" t="s">
        <v>80</v>
      </c>
      <c r="AY348" s="297" t="s">
        <v>156</v>
      </c>
    </row>
    <row r="349" s="13" customFormat="1">
      <c r="A349" s="13"/>
      <c r="B349" s="263"/>
      <c r="C349" s="264"/>
      <c r="D349" s="240" t="s">
        <v>443</v>
      </c>
      <c r="E349" s="265" t="s">
        <v>1</v>
      </c>
      <c r="F349" s="266" t="s">
        <v>1348</v>
      </c>
      <c r="G349" s="264"/>
      <c r="H349" s="267">
        <v>2</v>
      </c>
      <c r="I349" s="268"/>
      <c r="J349" s="264"/>
      <c r="K349" s="264"/>
      <c r="L349" s="269"/>
      <c r="M349" s="270"/>
      <c r="N349" s="271"/>
      <c r="O349" s="271"/>
      <c r="P349" s="271"/>
      <c r="Q349" s="271"/>
      <c r="R349" s="271"/>
      <c r="S349" s="271"/>
      <c r="T349" s="27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73" t="s">
        <v>443</v>
      </c>
      <c r="AU349" s="273" t="s">
        <v>90</v>
      </c>
      <c r="AV349" s="13" t="s">
        <v>90</v>
      </c>
      <c r="AW349" s="13" t="s">
        <v>36</v>
      </c>
      <c r="AX349" s="13" t="s">
        <v>80</v>
      </c>
      <c r="AY349" s="273" t="s">
        <v>156</v>
      </c>
    </row>
    <row r="350" s="14" customFormat="1">
      <c r="A350" s="14"/>
      <c r="B350" s="274"/>
      <c r="C350" s="275"/>
      <c r="D350" s="240" t="s">
        <v>443</v>
      </c>
      <c r="E350" s="276" t="s">
        <v>1</v>
      </c>
      <c r="F350" s="277" t="s">
        <v>445</v>
      </c>
      <c r="G350" s="275"/>
      <c r="H350" s="278">
        <v>2</v>
      </c>
      <c r="I350" s="279"/>
      <c r="J350" s="275"/>
      <c r="K350" s="275"/>
      <c r="L350" s="280"/>
      <c r="M350" s="281"/>
      <c r="N350" s="282"/>
      <c r="O350" s="282"/>
      <c r="P350" s="282"/>
      <c r="Q350" s="282"/>
      <c r="R350" s="282"/>
      <c r="S350" s="282"/>
      <c r="T350" s="28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84" t="s">
        <v>443</v>
      </c>
      <c r="AU350" s="284" t="s">
        <v>90</v>
      </c>
      <c r="AV350" s="14" t="s">
        <v>172</v>
      </c>
      <c r="AW350" s="14" t="s">
        <v>36</v>
      </c>
      <c r="AX350" s="14" t="s">
        <v>88</v>
      </c>
      <c r="AY350" s="284" t="s">
        <v>156</v>
      </c>
    </row>
    <row r="351" s="2" customFormat="1" ht="16.5" customHeight="1">
      <c r="A351" s="39"/>
      <c r="B351" s="40"/>
      <c r="C351" s="253" t="s">
        <v>292</v>
      </c>
      <c r="D351" s="253" t="s">
        <v>439</v>
      </c>
      <c r="E351" s="254" t="s">
        <v>1349</v>
      </c>
      <c r="F351" s="255" t="s">
        <v>1350</v>
      </c>
      <c r="G351" s="256" t="s">
        <v>317</v>
      </c>
      <c r="H351" s="257">
        <v>11</v>
      </c>
      <c r="I351" s="258"/>
      <c r="J351" s="259">
        <f>ROUND(I351*H351,2)</f>
        <v>0</v>
      </c>
      <c r="K351" s="255" t="s">
        <v>1177</v>
      </c>
      <c r="L351" s="260"/>
      <c r="M351" s="261" t="s">
        <v>1</v>
      </c>
      <c r="N351" s="262" t="s">
        <v>45</v>
      </c>
      <c r="O351" s="92"/>
      <c r="P351" s="236">
        <f>O351*H351</f>
        <v>0</v>
      </c>
      <c r="Q351" s="236">
        <v>0.0052500000000000003</v>
      </c>
      <c r="R351" s="236">
        <f>Q351*H351</f>
        <v>0.057750000000000003</v>
      </c>
      <c r="S351" s="236">
        <v>0</v>
      </c>
      <c r="T351" s="237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8" t="s">
        <v>189</v>
      </c>
      <c r="AT351" s="238" t="s">
        <v>439</v>
      </c>
      <c r="AU351" s="238" t="s">
        <v>90</v>
      </c>
      <c r="AY351" s="18" t="s">
        <v>156</v>
      </c>
      <c r="BE351" s="239">
        <f>IF(N351="základní",J351,0)</f>
        <v>0</v>
      </c>
      <c r="BF351" s="239">
        <f>IF(N351="snížená",J351,0)</f>
        <v>0</v>
      </c>
      <c r="BG351" s="239">
        <f>IF(N351="zákl. přenesená",J351,0)</f>
        <v>0</v>
      </c>
      <c r="BH351" s="239">
        <f>IF(N351="sníž. přenesená",J351,0)</f>
        <v>0</v>
      </c>
      <c r="BI351" s="239">
        <f>IF(N351="nulová",J351,0)</f>
        <v>0</v>
      </c>
      <c r="BJ351" s="18" t="s">
        <v>88</v>
      </c>
      <c r="BK351" s="239">
        <f>ROUND(I351*H351,2)</f>
        <v>0</v>
      </c>
      <c r="BL351" s="18" t="s">
        <v>172</v>
      </c>
      <c r="BM351" s="238" t="s">
        <v>1351</v>
      </c>
    </row>
    <row r="352" s="2" customFormat="1" ht="24.15" customHeight="1">
      <c r="A352" s="39"/>
      <c r="B352" s="40"/>
      <c r="C352" s="227" t="s">
        <v>296</v>
      </c>
      <c r="D352" s="227" t="s">
        <v>160</v>
      </c>
      <c r="E352" s="228" t="s">
        <v>1352</v>
      </c>
      <c r="F352" s="229" t="s">
        <v>1353</v>
      </c>
      <c r="G352" s="230" t="s">
        <v>317</v>
      </c>
      <c r="H352" s="231">
        <v>1</v>
      </c>
      <c r="I352" s="232"/>
      <c r="J352" s="233">
        <f>ROUND(I352*H352,2)</f>
        <v>0</v>
      </c>
      <c r="K352" s="229" t="s">
        <v>1119</v>
      </c>
      <c r="L352" s="45"/>
      <c r="M352" s="234" t="s">
        <v>1</v>
      </c>
      <c r="N352" s="235" t="s">
        <v>45</v>
      </c>
      <c r="O352" s="92"/>
      <c r="P352" s="236">
        <f>O352*H352</f>
        <v>0</v>
      </c>
      <c r="Q352" s="236">
        <v>0</v>
      </c>
      <c r="R352" s="236">
        <f>Q352*H352</f>
        <v>0</v>
      </c>
      <c r="S352" s="236">
        <v>0</v>
      </c>
      <c r="T352" s="237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8" t="s">
        <v>172</v>
      </c>
      <c r="AT352" s="238" t="s">
        <v>160</v>
      </c>
      <c r="AU352" s="238" t="s">
        <v>90</v>
      </c>
      <c r="AY352" s="18" t="s">
        <v>156</v>
      </c>
      <c r="BE352" s="239">
        <f>IF(N352="základní",J352,0)</f>
        <v>0</v>
      </c>
      <c r="BF352" s="239">
        <f>IF(N352="snížená",J352,0)</f>
        <v>0</v>
      </c>
      <c r="BG352" s="239">
        <f>IF(N352="zákl. přenesená",J352,0)</f>
        <v>0</v>
      </c>
      <c r="BH352" s="239">
        <f>IF(N352="sníž. přenesená",J352,0)</f>
        <v>0</v>
      </c>
      <c r="BI352" s="239">
        <f>IF(N352="nulová",J352,0)</f>
        <v>0</v>
      </c>
      <c r="BJ352" s="18" t="s">
        <v>88</v>
      </c>
      <c r="BK352" s="239">
        <f>ROUND(I352*H352,2)</f>
        <v>0</v>
      </c>
      <c r="BL352" s="18" t="s">
        <v>172</v>
      </c>
      <c r="BM352" s="238" t="s">
        <v>1354</v>
      </c>
    </row>
    <row r="353" s="2" customFormat="1">
      <c r="A353" s="39"/>
      <c r="B353" s="40"/>
      <c r="C353" s="41"/>
      <c r="D353" s="240" t="s">
        <v>1121</v>
      </c>
      <c r="E353" s="41"/>
      <c r="F353" s="285" t="s">
        <v>1355</v>
      </c>
      <c r="G353" s="41"/>
      <c r="H353" s="41"/>
      <c r="I353" s="242"/>
      <c r="J353" s="41"/>
      <c r="K353" s="41"/>
      <c r="L353" s="45"/>
      <c r="M353" s="243"/>
      <c r="N353" s="244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1121</v>
      </c>
      <c r="AU353" s="18" t="s">
        <v>90</v>
      </c>
    </row>
    <row r="354" s="2" customFormat="1">
      <c r="A354" s="39"/>
      <c r="B354" s="40"/>
      <c r="C354" s="41"/>
      <c r="D354" s="286" t="s">
        <v>1123</v>
      </c>
      <c r="E354" s="41"/>
      <c r="F354" s="287" t="s">
        <v>1356</v>
      </c>
      <c r="G354" s="41"/>
      <c r="H354" s="41"/>
      <c r="I354" s="242"/>
      <c r="J354" s="41"/>
      <c r="K354" s="41"/>
      <c r="L354" s="45"/>
      <c r="M354" s="243"/>
      <c r="N354" s="244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1123</v>
      </c>
      <c r="AU354" s="18" t="s">
        <v>90</v>
      </c>
    </row>
    <row r="355" s="15" customFormat="1">
      <c r="A355" s="15"/>
      <c r="B355" s="288"/>
      <c r="C355" s="289"/>
      <c r="D355" s="240" t="s">
        <v>443</v>
      </c>
      <c r="E355" s="290" t="s">
        <v>1</v>
      </c>
      <c r="F355" s="291" t="s">
        <v>1172</v>
      </c>
      <c r="G355" s="289"/>
      <c r="H355" s="290" t="s">
        <v>1</v>
      </c>
      <c r="I355" s="292"/>
      <c r="J355" s="289"/>
      <c r="K355" s="289"/>
      <c r="L355" s="293"/>
      <c r="M355" s="294"/>
      <c r="N355" s="295"/>
      <c r="O355" s="295"/>
      <c r="P355" s="295"/>
      <c r="Q355" s="295"/>
      <c r="R355" s="295"/>
      <c r="S355" s="295"/>
      <c r="T355" s="296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97" t="s">
        <v>443</v>
      </c>
      <c r="AU355" s="297" t="s">
        <v>90</v>
      </c>
      <c r="AV355" s="15" t="s">
        <v>88</v>
      </c>
      <c r="AW355" s="15" t="s">
        <v>36</v>
      </c>
      <c r="AX355" s="15" t="s">
        <v>80</v>
      </c>
      <c r="AY355" s="297" t="s">
        <v>156</v>
      </c>
    </row>
    <row r="356" s="15" customFormat="1">
      <c r="A356" s="15"/>
      <c r="B356" s="288"/>
      <c r="C356" s="289"/>
      <c r="D356" s="240" t="s">
        <v>443</v>
      </c>
      <c r="E356" s="290" t="s">
        <v>1</v>
      </c>
      <c r="F356" s="291" t="s">
        <v>1158</v>
      </c>
      <c r="G356" s="289"/>
      <c r="H356" s="290" t="s">
        <v>1</v>
      </c>
      <c r="I356" s="292"/>
      <c r="J356" s="289"/>
      <c r="K356" s="289"/>
      <c r="L356" s="293"/>
      <c r="M356" s="294"/>
      <c r="N356" s="295"/>
      <c r="O356" s="295"/>
      <c r="P356" s="295"/>
      <c r="Q356" s="295"/>
      <c r="R356" s="295"/>
      <c r="S356" s="295"/>
      <c r="T356" s="296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97" t="s">
        <v>443</v>
      </c>
      <c r="AU356" s="297" t="s">
        <v>90</v>
      </c>
      <c r="AV356" s="15" t="s">
        <v>88</v>
      </c>
      <c r="AW356" s="15" t="s">
        <v>36</v>
      </c>
      <c r="AX356" s="15" t="s">
        <v>80</v>
      </c>
      <c r="AY356" s="297" t="s">
        <v>156</v>
      </c>
    </row>
    <row r="357" s="13" customFormat="1">
      <c r="A357" s="13"/>
      <c r="B357" s="263"/>
      <c r="C357" s="264"/>
      <c r="D357" s="240" t="s">
        <v>443</v>
      </c>
      <c r="E357" s="265" t="s">
        <v>1</v>
      </c>
      <c r="F357" s="266" t="s">
        <v>88</v>
      </c>
      <c r="G357" s="264"/>
      <c r="H357" s="267">
        <v>1</v>
      </c>
      <c r="I357" s="268"/>
      <c r="J357" s="264"/>
      <c r="K357" s="264"/>
      <c r="L357" s="269"/>
      <c r="M357" s="270"/>
      <c r="N357" s="271"/>
      <c r="O357" s="271"/>
      <c r="P357" s="271"/>
      <c r="Q357" s="271"/>
      <c r="R357" s="271"/>
      <c r="S357" s="271"/>
      <c r="T357" s="27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73" t="s">
        <v>443</v>
      </c>
      <c r="AU357" s="273" t="s">
        <v>90</v>
      </c>
      <c r="AV357" s="13" t="s">
        <v>90</v>
      </c>
      <c r="AW357" s="13" t="s">
        <v>36</v>
      </c>
      <c r="AX357" s="13" t="s">
        <v>80</v>
      </c>
      <c r="AY357" s="273" t="s">
        <v>156</v>
      </c>
    </row>
    <row r="358" s="14" customFormat="1">
      <c r="A358" s="14"/>
      <c r="B358" s="274"/>
      <c r="C358" s="275"/>
      <c r="D358" s="240" t="s">
        <v>443</v>
      </c>
      <c r="E358" s="276" t="s">
        <v>1</v>
      </c>
      <c r="F358" s="277" t="s">
        <v>445</v>
      </c>
      <c r="G358" s="275"/>
      <c r="H358" s="278">
        <v>1</v>
      </c>
      <c r="I358" s="279"/>
      <c r="J358" s="275"/>
      <c r="K358" s="275"/>
      <c r="L358" s="280"/>
      <c r="M358" s="281"/>
      <c r="N358" s="282"/>
      <c r="O358" s="282"/>
      <c r="P358" s="282"/>
      <c r="Q358" s="282"/>
      <c r="R358" s="282"/>
      <c r="S358" s="282"/>
      <c r="T358" s="28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84" t="s">
        <v>443</v>
      </c>
      <c r="AU358" s="284" t="s">
        <v>90</v>
      </c>
      <c r="AV358" s="14" t="s">
        <v>172</v>
      </c>
      <c r="AW358" s="14" t="s">
        <v>36</v>
      </c>
      <c r="AX358" s="14" t="s">
        <v>88</v>
      </c>
      <c r="AY358" s="284" t="s">
        <v>156</v>
      </c>
    </row>
    <row r="359" s="2" customFormat="1" ht="16.5" customHeight="1">
      <c r="A359" s="39"/>
      <c r="B359" s="40"/>
      <c r="C359" s="253" t="s">
        <v>300</v>
      </c>
      <c r="D359" s="253" t="s">
        <v>439</v>
      </c>
      <c r="E359" s="254" t="s">
        <v>1357</v>
      </c>
      <c r="F359" s="255" t="s">
        <v>1358</v>
      </c>
      <c r="G359" s="256" t="s">
        <v>317</v>
      </c>
      <c r="H359" s="257">
        <v>1</v>
      </c>
      <c r="I359" s="258"/>
      <c r="J359" s="259">
        <f>ROUND(I359*H359,2)</f>
        <v>0</v>
      </c>
      <c r="K359" s="255" t="s">
        <v>1177</v>
      </c>
      <c r="L359" s="260"/>
      <c r="M359" s="261" t="s">
        <v>1</v>
      </c>
      <c r="N359" s="262" t="s">
        <v>45</v>
      </c>
      <c r="O359" s="92"/>
      <c r="P359" s="236">
        <f>O359*H359</f>
        <v>0</v>
      </c>
      <c r="Q359" s="236">
        <v>0.098500000000000004</v>
      </c>
      <c r="R359" s="236">
        <f>Q359*H359</f>
        <v>0.098500000000000004</v>
      </c>
      <c r="S359" s="236">
        <v>0</v>
      </c>
      <c r="T359" s="237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8" t="s">
        <v>189</v>
      </c>
      <c r="AT359" s="238" t="s">
        <v>439</v>
      </c>
      <c r="AU359" s="238" t="s">
        <v>90</v>
      </c>
      <c r="AY359" s="18" t="s">
        <v>156</v>
      </c>
      <c r="BE359" s="239">
        <f>IF(N359="základní",J359,0)</f>
        <v>0</v>
      </c>
      <c r="BF359" s="239">
        <f>IF(N359="snížená",J359,0)</f>
        <v>0</v>
      </c>
      <c r="BG359" s="239">
        <f>IF(N359="zákl. přenesená",J359,0)</f>
        <v>0</v>
      </c>
      <c r="BH359" s="239">
        <f>IF(N359="sníž. přenesená",J359,0)</f>
        <v>0</v>
      </c>
      <c r="BI359" s="239">
        <f>IF(N359="nulová",J359,0)</f>
        <v>0</v>
      </c>
      <c r="BJ359" s="18" t="s">
        <v>88</v>
      </c>
      <c r="BK359" s="239">
        <f>ROUND(I359*H359,2)</f>
        <v>0</v>
      </c>
      <c r="BL359" s="18" t="s">
        <v>172</v>
      </c>
      <c r="BM359" s="238" t="s">
        <v>1359</v>
      </c>
    </row>
    <row r="360" s="2" customFormat="1" ht="24.15" customHeight="1">
      <c r="A360" s="39"/>
      <c r="B360" s="40"/>
      <c r="C360" s="227" t="s">
        <v>304</v>
      </c>
      <c r="D360" s="227" t="s">
        <v>160</v>
      </c>
      <c r="E360" s="228" t="s">
        <v>1360</v>
      </c>
      <c r="F360" s="229" t="s">
        <v>1361</v>
      </c>
      <c r="G360" s="230" t="s">
        <v>946</v>
      </c>
      <c r="H360" s="231">
        <v>23</v>
      </c>
      <c r="I360" s="232"/>
      <c r="J360" s="233">
        <f>ROUND(I360*H360,2)</f>
        <v>0</v>
      </c>
      <c r="K360" s="229" t="s">
        <v>1119</v>
      </c>
      <c r="L360" s="45"/>
      <c r="M360" s="234" t="s">
        <v>1</v>
      </c>
      <c r="N360" s="235" t="s">
        <v>45</v>
      </c>
      <c r="O360" s="92"/>
      <c r="P360" s="236">
        <f>O360*H360</f>
        <v>0</v>
      </c>
      <c r="Q360" s="236">
        <v>0</v>
      </c>
      <c r="R360" s="236">
        <f>Q360*H360</f>
        <v>0</v>
      </c>
      <c r="S360" s="236">
        <v>0</v>
      </c>
      <c r="T360" s="237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8" t="s">
        <v>172</v>
      </c>
      <c r="AT360" s="238" t="s">
        <v>160</v>
      </c>
      <c r="AU360" s="238" t="s">
        <v>90</v>
      </c>
      <c r="AY360" s="18" t="s">
        <v>156</v>
      </c>
      <c r="BE360" s="239">
        <f>IF(N360="základní",J360,0)</f>
        <v>0</v>
      </c>
      <c r="BF360" s="239">
        <f>IF(N360="snížená",J360,0)</f>
        <v>0</v>
      </c>
      <c r="BG360" s="239">
        <f>IF(N360="zákl. přenesená",J360,0)</f>
        <v>0</v>
      </c>
      <c r="BH360" s="239">
        <f>IF(N360="sníž. přenesená",J360,0)</f>
        <v>0</v>
      </c>
      <c r="BI360" s="239">
        <f>IF(N360="nulová",J360,0)</f>
        <v>0</v>
      </c>
      <c r="BJ360" s="18" t="s">
        <v>88</v>
      </c>
      <c r="BK360" s="239">
        <f>ROUND(I360*H360,2)</f>
        <v>0</v>
      </c>
      <c r="BL360" s="18" t="s">
        <v>172</v>
      </c>
      <c r="BM360" s="238" t="s">
        <v>1362</v>
      </c>
    </row>
    <row r="361" s="2" customFormat="1">
      <c r="A361" s="39"/>
      <c r="B361" s="40"/>
      <c r="C361" s="41"/>
      <c r="D361" s="240" t="s">
        <v>1121</v>
      </c>
      <c r="E361" s="41"/>
      <c r="F361" s="285" t="s">
        <v>1363</v>
      </c>
      <c r="G361" s="41"/>
      <c r="H361" s="41"/>
      <c r="I361" s="242"/>
      <c r="J361" s="41"/>
      <c r="K361" s="41"/>
      <c r="L361" s="45"/>
      <c r="M361" s="243"/>
      <c r="N361" s="244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1121</v>
      </c>
      <c r="AU361" s="18" t="s">
        <v>90</v>
      </c>
    </row>
    <row r="362" s="2" customFormat="1">
      <c r="A362" s="39"/>
      <c r="B362" s="40"/>
      <c r="C362" s="41"/>
      <c r="D362" s="286" t="s">
        <v>1123</v>
      </c>
      <c r="E362" s="41"/>
      <c r="F362" s="287" t="s">
        <v>1364</v>
      </c>
      <c r="G362" s="41"/>
      <c r="H362" s="41"/>
      <c r="I362" s="242"/>
      <c r="J362" s="41"/>
      <c r="K362" s="41"/>
      <c r="L362" s="45"/>
      <c r="M362" s="243"/>
      <c r="N362" s="244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1123</v>
      </c>
      <c r="AU362" s="18" t="s">
        <v>90</v>
      </c>
    </row>
    <row r="363" s="15" customFormat="1">
      <c r="A363" s="15"/>
      <c r="B363" s="288"/>
      <c r="C363" s="289"/>
      <c r="D363" s="240" t="s">
        <v>443</v>
      </c>
      <c r="E363" s="290" t="s">
        <v>1</v>
      </c>
      <c r="F363" s="291" t="s">
        <v>1172</v>
      </c>
      <c r="G363" s="289"/>
      <c r="H363" s="290" t="s">
        <v>1</v>
      </c>
      <c r="I363" s="292"/>
      <c r="J363" s="289"/>
      <c r="K363" s="289"/>
      <c r="L363" s="293"/>
      <c r="M363" s="294"/>
      <c r="N363" s="295"/>
      <c r="O363" s="295"/>
      <c r="P363" s="295"/>
      <c r="Q363" s="295"/>
      <c r="R363" s="295"/>
      <c r="S363" s="295"/>
      <c r="T363" s="296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97" t="s">
        <v>443</v>
      </c>
      <c r="AU363" s="297" t="s">
        <v>90</v>
      </c>
      <c r="AV363" s="15" t="s">
        <v>88</v>
      </c>
      <c r="AW363" s="15" t="s">
        <v>36</v>
      </c>
      <c r="AX363" s="15" t="s">
        <v>80</v>
      </c>
      <c r="AY363" s="297" t="s">
        <v>156</v>
      </c>
    </row>
    <row r="364" s="15" customFormat="1">
      <c r="A364" s="15"/>
      <c r="B364" s="288"/>
      <c r="C364" s="289"/>
      <c r="D364" s="240" t="s">
        <v>443</v>
      </c>
      <c r="E364" s="290" t="s">
        <v>1</v>
      </c>
      <c r="F364" s="291" t="s">
        <v>1158</v>
      </c>
      <c r="G364" s="289"/>
      <c r="H364" s="290" t="s">
        <v>1</v>
      </c>
      <c r="I364" s="292"/>
      <c r="J364" s="289"/>
      <c r="K364" s="289"/>
      <c r="L364" s="293"/>
      <c r="M364" s="294"/>
      <c r="N364" s="295"/>
      <c r="O364" s="295"/>
      <c r="P364" s="295"/>
      <c r="Q364" s="295"/>
      <c r="R364" s="295"/>
      <c r="S364" s="295"/>
      <c r="T364" s="296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97" t="s">
        <v>443</v>
      </c>
      <c r="AU364" s="297" t="s">
        <v>90</v>
      </c>
      <c r="AV364" s="15" t="s">
        <v>88</v>
      </c>
      <c r="AW364" s="15" t="s">
        <v>36</v>
      </c>
      <c r="AX364" s="15" t="s">
        <v>80</v>
      </c>
      <c r="AY364" s="297" t="s">
        <v>156</v>
      </c>
    </row>
    <row r="365" s="13" customFormat="1">
      <c r="A365" s="13"/>
      <c r="B365" s="263"/>
      <c r="C365" s="264"/>
      <c r="D365" s="240" t="s">
        <v>443</v>
      </c>
      <c r="E365" s="265" t="s">
        <v>1</v>
      </c>
      <c r="F365" s="266" t="s">
        <v>1365</v>
      </c>
      <c r="G365" s="264"/>
      <c r="H365" s="267">
        <v>23</v>
      </c>
      <c r="I365" s="268"/>
      <c r="J365" s="264"/>
      <c r="K365" s="264"/>
      <c r="L365" s="269"/>
      <c r="M365" s="270"/>
      <c r="N365" s="271"/>
      <c r="O365" s="271"/>
      <c r="P365" s="271"/>
      <c r="Q365" s="271"/>
      <c r="R365" s="271"/>
      <c r="S365" s="271"/>
      <c r="T365" s="27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73" t="s">
        <v>443</v>
      </c>
      <c r="AU365" s="273" t="s">
        <v>90</v>
      </c>
      <c r="AV365" s="13" t="s">
        <v>90</v>
      </c>
      <c r="AW365" s="13" t="s">
        <v>36</v>
      </c>
      <c r="AX365" s="13" t="s">
        <v>80</v>
      </c>
      <c r="AY365" s="273" t="s">
        <v>156</v>
      </c>
    </row>
    <row r="366" s="14" customFormat="1">
      <c r="A366" s="14"/>
      <c r="B366" s="274"/>
      <c r="C366" s="275"/>
      <c r="D366" s="240" t="s">
        <v>443</v>
      </c>
      <c r="E366" s="276" t="s">
        <v>1</v>
      </c>
      <c r="F366" s="277" t="s">
        <v>445</v>
      </c>
      <c r="G366" s="275"/>
      <c r="H366" s="278">
        <v>23</v>
      </c>
      <c r="I366" s="279"/>
      <c r="J366" s="275"/>
      <c r="K366" s="275"/>
      <c r="L366" s="280"/>
      <c r="M366" s="281"/>
      <c r="N366" s="282"/>
      <c r="O366" s="282"/>
      <c r="P366" s="282"/>
      <c r="Q366" s="282"/>
      <c r="R366" s="282"/>
      <c r="S366" s="282"/>
      <c r="T366" s="28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84" t="s">
        <v>443</v>
      </c>
      <c r="AU366" s="284" t="s">
        <v>90</v>
      </c>
      <c r="AV366" s="14" t="s">
        <v>172</v>
      </c>
      <c r="AW366" s="14" t="s">
        <v>36</v>
      </c>
      <c r="AX366" s="14" t="s">
        <v>88</v>
      </c>
      <c r="AY366" s="284" t="s">
        <v>156</v>
      </c>
    </row>
    <row r="367" s="2" customFormat="1" ht="16.5" customHeight="1">
      <c r="A367" s="39"/>
      <c r="B367" s="40"/>
      <c r="C367" s="253" t="s">
        <v>308</v>
      </c>
      <c r="D367" s="253" t="s">
        <v>439</v>
      </c>
      <c r="E367" s="254" t="s">
        <v>1366</v>
      </c>
      <c r="F367" s="255" t="s">
        <v>1367</v>
      </c>
      <c r="G367" s="256" t="s">
        <v>946</v>
      </c>
      <c r="H367" s="257">
        <v>23</v>
      </c>
      <c r="I367" s="258"/>
      <c r="J367" s="259">
        <f>ROUND(I367*H367,2)</f>
        <v>0</v>
      </c>
      <c r="K367" s="255" t="s">
        <v>1177</v>
      </c>
      <c r="L367" s="260"/>
      <c r="M367" s="261" t="s">
        <v>1</v>
      </c>
      <c r="N367" s="262" t="s">
        <v>45</v>
      </c>
      <c r="O367" s="92"/>
      <c r="P367" s="236">
        <f>O367*H367</f>
        <v>0</v>
      </c>
      <c r="Q367" s="236">
        <v>0.0049199999999999999</v>
      </c>
      <c r="R367" s="236">
        <f>Q367*H367</f>
        <v>0.11316</v>
      </c>
      <c r="S367" s="236">
        <v>0</v>
      </c>
      <c r="T367" s="237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8" t="s">
        <v>189</v>
      </c>
      <c r="AT367" s="238" t="s">
        <v>439</v>
      </c>
      <c r="AU367" s="238" t="s">
        <v>90</v>
      </c>
      <c r="AY367" s="18" t="s">
        <v>156</v>
      </c>
      <c r="BE367" s="239">
        <f>IF(N367="základní",J367,0)</f>
        <v>0</v>
      </c>
      <c r="BF367" s="239">
        <f>IF(N367="snížená",J367,0)</f>
        <v>0</v>
      </c>
      <c r="BG367" s="239">
        <f>IF(N367="zákl. přenesená",J367,0)</f>
        <v>0</v>
      </c>
      <c r="BH367" s="239">
        <f>IF(N367="sníž. přenesená",J367,0)</f>
        <v>0</v>
      </c>
      <c r="BI367" s="239">
        <f>IF(N367="nulová",J367,0)</f>
        <v>0</v>
      </c>
      <c r="BJ367" s="18" t="s">
        <v>88</v>
      </c>
      <c r="BK367" s="239">
        <f>ROUND(I367*H367,2)</f>
        <v>0</v>
      </c>
      <c r="BL367" s="18" t="s">
        <v>172</v>
      </c>
      <c r="BM367" s="238" t="s">
        <v>1368</v>
      </c>
    </row>
    <row r="368" s="15" customFormat="1">
      <c r="A368" s="15"/>
      <c r="B368" s="288"/>
      <c r="C368" s="289"/>
      <c r="D368" s="240" t="s">
        <v>443</v>
      </c>
      <c r="E368" s="290" t="s">
        <v>1</v>
      </c>
      <c r="F368" s="291" t="s">
        <v>1157</v>
      </c>
      <c r="G368" s="289"/>
      <c r="H368" s="290" t="s">
        <v>1</v>
      </c>
      <c r="I368" s="292"/>
      <c r="J368" s="289"/>
      <c r="K368" s="289"/>
      <c r="L368" s="293"/>
      <c r="M368" s="294"/>
      <c r="N368" s="295"/>
      <c r="O368" s="295"/>
      <c r="P368" s="295"/>
      <c r="Q368" s="295"/>
      <c r="R368" s="295"/>
      <c r="S368" s="295"/>
      <c r="T368" s="296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97" t="s">
        <v>443</v>
      </c>
      <c r="AU368" s="297" t="s">
        <v>90</v>
      </c>
      <c r="AV368" s="15" t="s">
        <v>88</v>
      </c>
      <c r="AW368" s="15" t="s">
        <v>36</v>
      </c>
      <c r="AX368" s="15" t="s">
        <v>80</v>
      </c>
      <c r="AY368" s="297" t="s">
        <v>156</v>
      </c>
    </row>
    <row r="369" s="13" customFormat="1">
      <c r="A369" s="13"/>
      <c r="B369" s="263"/>
      <c r="C369" s="264"/>
      <c r="D369" s="240" t="s">
        <v>443</v>
      </c>
      <c r="E369" s="265" t="s">
        <v>1</v>
      </c>
      <c r="F369" s="266" t="s">
        <v>1365</v>
      </c>
      <c r="G369" s="264"/>
      <c r="H369" s="267">
        <v>23</v>
      </c>
      <c r="I369" s="268"/>
      <c r="J369" s="264"/>
      <c r="K369" s="264"/>
      <c r="L369" s="269"/>
      <c r="M369" s="270"/>
      <c r="N369" s="271"/>
      <c r="O369" s="271"/>
      <c r="P369" s="271"/>
      <c r="Q369" s="271"/>
      <c r="R369" s="271"/>
      <c r="S369" s="271"/>
      <c r="T369" s="27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73" t="s">
        <v>443</v>
      </c>
      <c r="AU369" s="273" t="s">
        <v>90</v>
      </c>
      <c r="AV369" s="13" t="s">
        <v>90</v>
      </c>
      <c r="AW369" s="13" t="s">
        <v>36</v>
      </c>
      <c r="AX369" s="13" t="s">
        <v>80</v>
      </c>
      <c r="AY369" s="273" t="s">
        <v>156</v>
      </c>
    </row>
    <row r="370" s="14" customFormat="1">
      <c r="A370" s="14"/>
      <c r="B370" s="274"/>
      <c r="C370" s="275"/>
      <c r="D370" s="240" t="s">
        <v>443</v>
      </c>
      <c r="E370" s="276" t="s">
        <v>1</v>
      </c>
      <c r="F370" s="277" t="s">
        <v>445</v>
      </c>
      <c r="G370" s="275"/>
      <c r="H370" s="278">
        <v>23</v>
      </c>
      <c r="I370" s="279"/>
      <c r="J370" s="275"/>
      <c r="K370" s="275"/>
      <c r="L370" s="280"/>
      <c r="M370" s="281"/>
      <c r="N370" s="282"/>
      <c r="O370" s="282"/>
      <c r="P370" s="282"/>
      <c r="Q370" s="282"/>
      <c r="R370" s="282"/>
      <c r="S370" s="282"/>
      <c r="T370" s="28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84" t="s">
        <v>443</v>
      </c>
      <c r="AU370" s="284" t="s">
        <v>90</v>
      </c>
      <c r="AV370" s="14" t="s">
        <v>172</v>
      </c>
      <c r="AW370" s="14" t="s">
        <v>36</v>
      </c>
      <c r="AX370" s="14" t="s">
        <v>88</v>
      </c>
      <c r="AY370" s="284" t="s">
        <v>156</v>
      </c>
    </row>
    <row r="371" s="2" customFormat="1" ht="16.5" customHeight="1">
      <c r="A371" s="39"/>
      <c r="B371" s="40"/>
      <c r="C371" s="253" t="s">
        <v>314</v>
      </c>
      <c r="D371" s="253" t="s">
        <v>439</v>
      </c>
      <c r="E371" s="254" t="s">
        <v>1369</v>
      </c>
      <c r="F371" s="255" t="s">
        <v>1370</v>
      </c>
      <c r="G371" s="256" t="s">
        <v>317</v>
      </c>
      <c r="H371" s="257">
        <v>48</v>
      </c>
      <c r="I371" s="258"/>
      <c r="J371" s="259">
        <f>ROUND(I371*H371,2)</f>
        <v>0</v>
      </c>
      <c r="K371" s="255" t="s">
        <v>1177</v>
      </c>
      <c r="L371" s="260"/>
      <c r="M371" s="261" t="s">
        <v>1</v>
      </c>
      <c r="N371" s="262" t="s">
        <v>45</v>
      </c>
      <c r="O371" s="92"/>
      <c r="P371" s="236">
        <f>O371*H371</f>
        <v>0</v>
      </c>
      <c r="Q371" s="236">
        <v>9.0000000000000006E-05</v>
      </c>
      <c r="R371" s="236">
        <f>Q371*H371</f>
        <v>0.0043200000000000001</v>
      </c>
      <c r="S371" s="236">
        <v>0</v>
      </c>
      <c r="T371" s="237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8" t="s">
        <v>189</v>
      </c>
      <c r="AT371" s="238" t="s">
        <v>439</v>
      </c>
      <c r="AU371" s="238" t="s">
        <v>90</v>
      </c>
      <c r="AY371" s="18" t="s">
        <v>156</v>
      </c>
      <c r="BE371" s="239">
        <f>IF(N371="základní",J371,0)</f>
        <v>0</v>
      </c>
      <c r="BF371" s="239">
        <f>IF(N371="snížená",J371,0)</f>
        <v>0</v>
      </c>
      <c r="BG371" s="239">
        <f>IF(N371="zákl. přenesená",J371,0)</f>
        <v>0</v>
      </c>
      <c r="BH371" s="239">
        <f>IF(N371="sníž. přenesená",J371,0)</f>
        <v>0</v>
      </c>
      <c r="BI371" s="239">
        <f>IF(N371="nulová",J371,0)</f>
        <v>0</v>
      </c>
      <c r="BJ371" s="18" t="s">
        <v>88</v>
      </c>
      <c r="BK371" s="239">
        <f>ROUND(I371*H371,2)</f>
        <v>0</v>
      </c>
      <c r="BL371" s="18" t="s">
        <v>172</v>
      </c>
      <c r="BM371" s="238" t="s">
        <v>1371</v>
      </c>
    </row>
    <row r="372" s="13" customFormat="1">
      <c r="A372" s="13"/>
      <c r="B372" s="263"/>
      <c r="C372" s="264"/>
      <c r="D372" s="240" t="s">
        <v>443</v>
      </c>
      <c r="E372" s="265" t="s">
        <v>1</v>
      </c>
      <c r="F372" s="266" t="s">
        <v>1372</v>
      </c>
      <c r="G372" s="264"/>
      <c r="H372" s="267">
        <v>48</v>
      </c>
      <c r="I372" s="268"/>
      <c r="J372" s="264"/>
      <c r="K372" s="264"/>
      <c r="L372" s="269"/>
      <c r="M372" s="270"/>
      <c r="N372" s="271"/>
      <c r="O372" s="271"/>
      <c r="P372" s="271"/>
      <c r="Q372" s="271"/>
      <c r="R372" s="271"/>
      <c r="S372" s="271"/>
      <c r="T372" s="27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73" t="s">
        <v>443</v>
      </c>
      <c r="AU372" s="273" t="s">
        <v>90</v>
      </c>
      <c r="AV372" s="13" t="s">
        <v>90</v>
      </c>
      <c r="AW372" s="13" t="s">
        <v>36</v>
      </c>
      <c r="AX372" s="13" t="s">
        <v>80</v>
      </c>
      <c r="AY372" s="273" t="s">
        <v>156</v>
      </c>
    </row>
    <row r="373" s="14" customFormat="1">
      <c r="A373" s="14"/>
      <c r="B373" s="274"/>
      <c r="C373" s="275"/>
      <c r="D373" s="240" t="s">
        <v>443</v>
      </c>
      <c r="E373" s="276" t="s">
        <v>1</v>
      </c>
      <c r="F373" s="277" t="s">
        <v>445</v>
      </c>
      <c r="G373" s="275"/>
      <c r="H373" s="278">
        <v>48</v>
      </c>
      <c r="I373" s="279"/>
      <c r="J373" s="275"/>
      <c r="K373" s="275"/>
      <c r="L373" s="280"/>
      <c r="M373" s="281"/>
      <c r="N373" s="282"/>
      <c r="O373" s="282"/>
      <c r="P373" s="282"/>
      <c r="Q373" s="282"/>
      <c r="R373" s="282"/>
      <c r="S373" s="282"/>
      <c r="T373" s="28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84" t="s">
        <v>443</v>
      </c>
      <c r="AU373" s="284" t="s">
        <v>90</v>
      </c>
      <c r="AV373" s="14" t="s">
        <v>172</v>
      </c>
      <c r="AW373" s="14" t="s">
        <v>36</v>
      </c>
      <c r="AX373" s="14" t="s">
        <v>88</v>
      </c>
      <c r="AY373" s="284" t="s">
        <v>156</v>
      </c>
    </row>
    <row r="374" s="2" customFormat="1" ht="24.15" customHeight="1">
      <c r="A374" s="39"/>
      <c r="B374" s="40"/>
      <c r="C374" s="227" t="s">
        <v>319</v>
      </c>
      <c r="D374" s="227" t="s">
        <v>160</v>
      </c>
      <c r="E374" s="228" t="s">
        <v>1373</v>
      </c>
      <c r="F374" s="229" t="s">
        <v>1374</v>
      </c>
      <c r="G374" s="230" t="s">
        <v>946</v>
      </c>
      <c r="H374" s="231">
        <v>5.0999999999999996</v>
      </c>
      <c r="I374" s="232"/>
      <c r="J374" s="233">
        <f>ROUND(I374*H374,2)</f>
        <v>0</v>
      </c>
      <c r="K374" s="229" t="s">
        <v>1177</v>
      </c>
      <c r="L374" s="45"/>
      <c r="M374" s="234" t="s">
        <v>1</v>
      </c>
      <c r="N374" s="235" t="s">
        <v>45</v>
      </c>
      <c r="O374" s="92"/>
      <c r="P374" s="236">
        <f>O374*H374</f>
        <v>0</v>
      </c>
      <c r="Q374" s="236">
        <v>0.00044999999999999999</v>
      </c>
      <c r="R374" s="236">
        <f>Q374*H374</f>
        <v>0.0022949999999999997</v>
      </c>
      <c r="S374" s="236">
        <v>0</v>
      </c>
      <c r="T374" s="237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8" t="s">
        <v>229</v>
      </c>
      <c r="AT374" s="238" t="s">
        <v>160</v>
      </c>
      <c r="AU374" s="238" t="s">
        <v>90</v>
      </c>
      <c r="AY374" s="18" t="s">
        <v>156</v>
      </c>
      <c r="BE374" s="239">
        <f>IF(N374="základní",J374,0)</f>
        <v>0</v>
      </c>
      <c r="BF374" s="239">
        <f>IF(N374="snížená",J374,0)</f>
        <v>0</v>
      </c>
      <c r="BG374" s="239">
        <f>IF(N374="zákl. přenesená",J374,0)</f>
        <v>0</v>
      </c>
      <c r="BH374" s="239">
        <f>IF(N374="sníž. přenesená",J374,0)</f>
        <v>0</v>
      </c>
      <c r="BI374" s="239">
        <f>IF(N374="nulová",J374,0)</f>
        <v>0</v>
      </c>
      <c r="BJ374" s="18" t="s">
        <v>88</v>
      </c>
      <c r="BK374" s="239">
        <f>ROUND(I374*H374,2)</f>
        <v>0</v>
      </c>
      <c r="BL374" s="18" t="s">
        <v>229</v>
      </c>
      <c r="BM374" s="238" t="s">
        <v>1375</v>
      </c>
    </row>
    <row r="375" s="12" customFormat="1" ht="22.8" customHeight="1">
      <c r="A375" s="12"/>
      <c r="B375" s="211"/>
      <c r="C375" s="212"/>
      <c r="D375" s="213" t="s">
        <v>79</v>
      </c>
      <c r="E375" s="225" t="s">
        <v>172</v>
      </c>
      <c r="F375" s="225" t="s">
        <v>1376</v>
      </c>
      <c r="G375" s="212"/>
      <c r="H375" s="212"/>
      <c r="I375" s="215"/>
      <c r="J375" s="226">
        <f>BK375</f>
        <v>0</v>
      </c>
      <c r="K375" s="212"/>
      <c r="L375" s="217"/>
      <c r="M375" s="218"/>
      <c r="N375" s="219"/>
      <c r="O375" s="219"/>
      <c r="P375" s="220">
        <f>SUM(P376:P386)</f>
        <v>0</v>
      </c>
      <c r="Q375" s="219"/>
      <c r="R375" s="220">
        <f>SUM(R376:R386)</f>
        <v>26.563711999999999</v>
      </c>
      <c r="S375" s="219"/>
      <c r="T375" s="221">
        <f>SUM(T376:T386)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22" t="s">
        <v>155</v>
      </c>
      <c r="AT375" s="223" t="s">
        <v>79</v>
      </c>
      <c r="AU375" s="223" t="s">
        <v>88</v>
      </c>
      <c r="AY375" s="222" t="s">
        <v>156</v>
      </c>
      <c r="BK375" s="224">
        <f>SUM(BK376:BK386)</f>
        <v>0</v>
      </c>
    </row>
    <row r="376" s="2" customFormat="1" ht="33" customHeight="1">
      <c r="A376" s="39"/>
      <c r="B376" s="40"/>
      <c r="C376" s="227" t="s">
        <v>325</v>
      </c>
      <c r="D376" s="227" t="s">
        <v>160</v>
      </c>
      <c r="E376" s="228" t="s">
        <v>1377</v>
      </c>
      <c r="F376" s="229" t="s">
        <v>1378</v>
      </c>
      <c r="G376" s="230" t="s">
        <v>1118</v>
      </c>
      <c r="H376" s="231">
        <v>1.45</v>
      </c>
      <c r="I376" s="232"/>
      <c r="J376" s="233">
        <f>ROUND(I376*H376,2)</f>
        <v>0</v>
      </c>
      <c r="K376" s="229" t="s">
        <v>1119</v>
      </c>
      <c r="L376" s="45"/>
      <c r="M376" s="234" t="s">
        <v>1</v>
      </c>
      <c r="N376" s="235" t="s">
        <v>45</v>
      </c>
      <c r="O376" s="92"/>
      <c r="P376" s="236">
        <f>O376*H376</f>
        <v>0</v>
      </c>
      <c r="Q376" s="236">
        <v>0</v>
      </c>
      <c r="R376" s="236">
        <f>Q376*H376</f>
        <v>0</v>
      </c>
      <c r="S376" s="236">
        <v>0</v>
      </c>
      <c r="T376" s="237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8" t="s">
        <v>172</v>
      </c>
      <c r="AT376" s="238" t="s">
        <v>160</v>
      </c>
      <c r="AU376" s="238" t="s">
        <v>90</v>
      </c>
      <c r="AY376" s="18" t="s">
        <v>156</v>
      </c>
      <c r="BE376" s="239">
        <f>IF(N376="základní",J376,0)</f>
        <v>0</v>
      </c>
      <c r="BF376" s="239">
        <f>IF(N376="snížená",J376,0)</f>
        <v>0</v>
      </c>
      <c r="BG376" s="239">
        <f>IF(N376="zákl. přenesená",J376,0)</f>
        <v>0</v>
      </c>
      <c r="BH376" s="239">
        <f>IF(N376="sníž. přenesená",J376,0)</f>
        <v>0</v>
      </c>
      <c r="BI376" s="239">
        <f>IF(N376="nulová",J376,0)</f>
        <v>0</v>
      </c>
      <c r="BJ376" s="18" t="s">
        <v>88</v>
      </c>
      <c r="BK376" s="239">
        <f>ROUND(I376*H376,2)</f>
        <v>0</v>
      </c>
      <c r="BL376" s="18" t="s">
        <v>172</v>
      </c>
      <c r="BM376" s="238" t="s">
        <v>1379</v>
      </c>
    </row>
    <row r="377" s="2" customFormat="1">
      <c r="A377" s="39"/>
      <c r="B377" s="40"/>
      <c r="C377" s="41"/>
      <c r="D377" s="240" t="s">
        <v>1121</v>
      </c>
      <c r="E377" s="41"/>
      <c r="F377" s="285" t="s">
        <v>1380</v>
      </c>
      <c r="G377" s="41"/>
      <c r="H377" s="41"/>
      <c r="I377" s="242"/>
      <c r="J377" s="41"/>
      <c r="K377" s="41"/>
      <c r="L377" s="45"/>
      <c r="M377" s="243"/>
      <c r="N377" s="244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1121</v>
      </c>
      <c r="AU377" s="18" t="s">
        <v>90</v>
      </c>
    </row>
    <row r="378" s="2" customFormat="1">
      <c r="A378" s="39"/>
      <c r="B378" s="40"/>
      <c r="C378" s="41"/>
      <c r="D378" s="286" t="s">
        <v>1123</v>
      </c>
      <c r="E378" s="41"/>
      <c r="F378" s="287" t="s">
        <v>1381</v>
      </c>
      <c r="G378" s="41"/>
      <c r="H378" s="41"/>
      <c r="I378" s="242"/>
      <c r="J378" s="41"/>
      <c r="K378" s="41"/>
      <c r="L378" s="45"/>
      <c r="M378" s="243"/>
      <c r="N378" s="244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1123</v>
      </c>
      <c r="AU378" s="18" t="s">
        <v>90</v>
      </c>
    </row>
    <row r="379" s="15" customFormat="1">
      <c r="A379" s="15"/>
      <c r="B379" s="288"/>
      <c r="C379" s="289"/>
      <c r="D379" s="240" t="s">
        <v>443</v>
      </c>
      <c r="E379" s="290" t="s">
        <v>1</v>
      </c>
      <c r="F379" s="291" t="s">
        <v>1275</v>
      </c>
      <c r="G379" s="289"/>
      <c r="H379" s="290" t="s">
        <v>1</v>
      </c>
      <c r="I379" s="292"/>
      <c r="J379" s="289"/>
      <c r="K379" s="289"/>
      <c r="L379" s="293"/>
      <c r="M379" s="294"/>
      <c r="N379" s="295"/>
      <c r="O379" s="295"/>
      <c r="P379" s="295"/>
      <c r="Q379" s="295"/>
      <c r="R379" s="295"/>
      <c r="S379" s="295"/>
      <c r="T379" s="296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97" t="s">
        <v>443</v>
      </c>
      <c r="AU379" s="297" t="s">
        <v>90</v>
      </c>
      <c r="AV379" s="15" t="s">
        <v>88</v>
      </c>
      <c r="AW379" s="15" t="s">
        <v>36</v>
      </c>
      <c r="AX379" s="15" t="s">
        <v>80</v>
      </c>
      <c r="AY379" s="297" t="s">
        <v>156</v>
      </c>
    </row>
    <row r="380" s="15" customFormat="1">
      <c r="A380" s="15"/>
      <c r="B380" s="288"/>
      <c r="C380" s="289"/>
      <c r="D380" s="240" t="s">
        <v>443</v>
      </c>
      <c r="E380" s="290" t="s">
        <v>1</v>
      </c>
      <c r="F380" s="291" t="s">
        <v>1382</v>
      </c>
      <c r="G380" s="289"/>
      <c r="H380" s="290" t="s">
        <v>1</v>
      </c>
      <c r="I380" s="292"/>
      <c r="J380" s="289"/>
      <c r="K380" s="289"/>
      <c r="L380" s="293"/>
      <c r="M380" s="294"/>
      <c r="N380" s="295"/>
      <c r="O380" s="295"/>
      <c r="P380" s="295"/>
      <c r="Q380" s="295"/>
      <c r="R380" s="295"/>
      <c r="S380" s="295"/>
      <c r="T380" s="296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97" t="s">
        <v>443</v>
      </c>
      <c r="AU380" s="297" t="s">
        <v>90</v>
      </c>
      <c r="AV380" s="15" t="s">
        <v>88</v>
      </c>
      <c r="AW380" s="15" t="s">
        <v>36</v>
      </c>
      <c r="AX380" s="15" t="s">
        <v>80</v>
      </c>
      <c r="AY380" s="297" t="s">
        <v>156</v>
      </c>
    </row>
    <row r="381" s="13" customFormat="1">
      <c r="A381" s="13"/>
      <c r="B381" s="263"/>
      <c r="C381" s="264"/>
      <c r="D381" s="240" t="s">
        <v>443</v>
      </c>
      <c r="E381" s="265" t="s">
        <v>1</v>
      </c>
      <c r="F381" s="266" t="s">
        <v>1383</v>
      </c>
      <c r="G381" s="264"/>
      <c r="H381" s="267">
        <v>1.45</v>
      </c>
      <c r="I381" s="268"/>
      <c r="J381" s="264"/>
      <c r="K381" s="264"/>
      <c r="L381" s="269"/>
      <c r="M381" s="270"/>
      <c r="N381" s="271"/>
      <c r="O381" s="271"/>
      <c r="P381" s="271"/>
      <c r="Q381" s="271"/>
      <c r="R381" s="271"/>
      <c r="S381" s="271"/>
      <c r="T381" s="27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73" t="s">
        <v>443</v>
      </c>
      <c r="AU381" s="273" t="s">
        <v>90</v>
      </c>
      <c r="AV381" s="13" t="s">
        <v>90</v>
      </c>
      <c r="AW381" s="13" t="s">
        <v>36</v>
      </c>
      <c r="AX381" s="13" t="s">
        <v>80</v>
      </c>
      <c r="AY381" s="273" t="s">
        <v>156</v>
      </c>
    </row>
    <row r="382" s="14" customFormat="1">
      <c r="A382" s="14"/>
      <c r="B382" s="274"/>
      <c r="C382" s="275"/>
      <c r="D382" s="240" t="s">
        <v>443</v>
      </c>
      <c r="E382" s="276" t="s">
        <v>1</v>
      </c>
      <c r="F382" s="277" t="s">
        <v>445</v>
      </c>
      <c r="G382" s="275"/>
      <c r="H382" s="278">
        <v>1.45</v>
      </c>
      <c r="I382" s="279"/>
      <c r="J382" s="275"/>
      <c r="K382" s="275"/>
      <c r="L382" s="280"/>
      <c r="M382" s="281"/>
      <c r="N382" s="282"/>
      <c r="O382" s="282"/>
      <c r="P382" s="282"/>
      <c r="Q382" s="282"/>
      <c r="R382" s="282"/>
      <c r="S382" s="282"/>
      <c r="T382" s="28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84" t="s">
        <v>443</v>
      </c>
      <c r="AU382" s="284" t="s">
        <v>90</v>
      </c>
      <c r="AV382" s="14" t="s">
        <v>172</v>
      </c>
      <c r="AW382" s="14" t="s">
        <v>36</v>
      </c>
      <c r="AX382" s="14" t="s">
        <v>88</v>
      </c>
      <c r="AY382" s="284" t="s">
        <v>156</v>
      </c>
    </row>
    <row r="383" s="2" customFormat="1" ht="24.15" customHeight="1">
      <c r="A383" s="39"/>
      <c r="B383" s="40"/>
      <c r="C383" s="227" t="s">
        <v>330</v>
      </c>
      <c r="D383" s="227" t="s">
        <v>160</v>
      </c>
      <c r="E383" s="228" t="s">
        <v>1384</v>
      </c>
      <c r="F383" s="229" t="s">
        <v>1385</v>
      </c>
      <c r="G383" s="230" t="s">
        <v>1118</v>
      </c>
      <c r="H383" s="231">
        <v>10.304</v>
      </c>
      <c r="I383" s="232"/>
      <c r="J383" s="233">
        <f>ROUND(I383*H383,2)</f>
        <v>0</v>
      </c>
      <c r="K383" s="229" t="s">
        <v>1177</v>
      </c>
      <c r="L383" s="45"/>
      <c r="M383" s="234" t="s">
        <v>1</v>
      </c>
      <c r="N383" s="235" t="s">
        <v>45</v>
      </c>
      <c r="O383" s="92"/>
      <c r="P383" s="236">
        <f>O383*H383</f>
        <v>0</v>
      </c>
      <c r="Q383" s="236">
        <v>2.5779999999999998</v>
      </c>
      <c r="R383" s="236">
        <f>Q383*H383</f>
        <v>26.563711999999999</v>
      </c>
      <c r="S383" s="236">
        <v>0</v>
      </c>
      <c r="T383" s="237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8" t="s">
        <v>172</v>
      </c>
      <c r="AT383" s="238" t="s">
        <v>160</v>
      </c>
      <c r="AU383" s="238" t="s">
        <v>90</v>
      </c>
      <c r="AY383" s="18" t="s">
        <v>156</v>
      </c>
      <c r="BE383" s="239">
        <f>IF(N383="základní",J383,0)</f>
        <v>0</v>
      </c>
      <c r="BF383" s="239">
        <f>IF(N383="snížená",J383,0)</f>
        <v>0</v>
      </c>
      <c r="BG383" s="239">
        <f>IF(N383="zákl. přenesená",J383,0)</f>
        <v>0</v>
      </c>
      <c r="BH383" s="239">
        <f>IF(N383="sníž. přenesená",J383,0)</f>
        <v>0</v>
      </c>
      <c r="BI383" s="239">
        <f>IF(N383="nulová",J383,0)</f>
        <v>0</v>
      </c>
      <c r="BJ383" s="18" t="s">
        <v>88</v>
      </c>
      <c r="BK383" s="239">
        <f>ROUND(I383*H383,2)</f>
        <v>0</v>
      </c>
      <c r="BL383" s="18" t="s">
        <v>172</v>
      </c>
      <c r="BM383" s="238" t="s">
        <v>1386</v>
      </c>
    </row>
    <row r="384" s="15" customFormat="1">
      <c r="A384" s="15"/>
      <c r="B384" s="288"/>
      <c r="C384" s="289"/>
      <c r="D384" s="240" t="s">
        <v>443</v>
      </c>
      <c r="E384" s="290" t="s">
        <v>1</v>
      </c>
      <c r="F384" s="291" t="s">
        <v>1387</v>
      </c>
      <c r="G384" s="289"/>
      <c r="H384" s="290" t="s">
        <v>1</v>
      </c>
      <c r="I384" s="292"/>
      <c r="J384" s="289"/>
      <c r="K384" s="289"/>
      <c r="L384" s="293"/>
      <c r="M384" s="294"/>
      <c r="N384" s="295"/>
      <c r="O384" s="295"/>
      <c r="P384" s="295"/>
      <c r="Q384" s="295"/>
      <c r="R384" s="295"/>
      <c r="S384" s="295"/>
      <c r="T384" s="296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97" t="s">
        <v>443</v>
      </c>
      <c r="AU384" s="297" t="s">
        <v>90</v>
      </c>
      <c r="AV384" s="15" t="s">
        <v>88</v>
      </c>
      <c r="AW384" s="15" t="s">
        <v>36</v>
      </c>
      <c r="AX384" s="15" t="s">
        <v>80</v>
      </c>
      <c r="AY384" s="297" t="s">
        <v>156</v>
      </c>
    </row>
    <row r="385" s="13" customFormat="1">
      <c r="A385" s="13"/>
      <c r="B385" s="263"/>
      <c r="C385" s="264"/>
      <c r="D385" s="240" t="s">
        <v>443</v>
      </c>
      <c r="E385" s="265" t="s">
        <v>1</v>
      </c>
      <c r="F385" s="266" t="s">
        <v>1388</v>
      </c>
      <c r="G385" s="264"/>
      <c r="H385" s="267">
        <v>10.304</v>
      </c>
      <c r="I385" s="268"/>
      <c r="J385" s="264"/>
      <c r="K385" s="264"/>
      <c r="L385" s="269"/>
      <c r="M385" s="270"/>
      <c r="N385" s="271"/>
      <c r="O385" s="271"/>
      <c r="P385" s="271"/>
      <c r="Q385" s="271"/>
      <c r="R385" s="271"/>
      <c r="S385" s="271"/>
      <c r="T385" s="27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73" t="s">
        <v>443</v>
      </c>
      <c r="AU385" s="273" t="s">
        <v>90</v>
      </c>
      <c r="AV385" s="13" t="s">
        <v>90</v>
      </c>
      <c r="AW385" s="13" t="s">
        <v>36</v>
      </c>
      <c r="AX385" s="13" t="s">
        <v>80</v>
      </c>
      <c r="AY385" s="273" t="s">
        <v>156</v>
      </c>
    </row>
    <row r="386" s="14" customFormat="1">
      <c r="A386" s="14"/>
      <c r="B386" s="274"/>
      <c r="C386" s="275"/>
      <c r="D386" s="240" t="s">
        <v>443</v>
      </c>
      <c r="E386" s="276" t="s">
        <v>1</v>
      </c>
      <c r="F386" s="277" t="s">
        <v>445</v>
      </c>
      <c r="G386" s="275"/>
      <c r="H386" s="278">
        <v>10.304</v>
      </c>
      <c r="I386" s="279"/>
      <c r="J386" s="275"/>
      <c r="K386" s="275"/>
      <c r="L386" s="280"/>
      <c r="M386" s="281"/>
      <c r="N386" s="282"/>
      <c r="O386" s="282"/>
      <c r="P386" s="282"/>
      <c r="Q386" s="282"/>
      <c r="R386" s="282"/>
      <c r="S386" s="282"/>
      <c r="T386" s="28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84" t="s">
        <v>443</v>
      </c>
      <c r="AU386" s="284" t="s">
        <v>90</v>
      </c>
      <c r="AV386" s="14" t="s">
        <v>172</v>
      </c>
      <c r="AW386" s="14" t="s">
        <v>36</v>
      </c>
      <c r="AX386" s="14" t="s">
        <v>88</v>
      </c>
      <c r="AY386" s="284" t="s">
        <v>156</v>
      </c>
    </row>
    <row r="387" s="12" customFormat="1" ht="22.8" customHeight="1">
      <c r="A387" s="12"/>
      <c r="B387" s="211"/>
      <c r="C387" s="212"/>
      <c r="D387" s="213" t="s">
        <v>79</v>
      </c>
      <c r="E387" s="225" t="s">
        <v>181</v>
      </c>
      <c r="F387" s="225" t="s">
        <v>1389</v>
      </c>
      <c r="G387" s="212"/>
      <c r="H387" s="212"/>
      <c r="I387" s="215"/>
      <c r="J387" s="226">
        <f>BK387</f>
        <v>0</v>
      </c>
      <c r="K387" s="212"/>
      <c r="L387" s="217"/>
      <c r="M387" s="218"/>
      <c r="N387" s="219"/>
      <c r="O387" s="219"/>
      <c r="P387" s="220">
        <f>SUM(P388:P394)</f>
        <v>0</v>
      </c>
      <c r="Q387" s="219"/>
      <c r="R387" s="220">
        <f>SUM(R388:R394)</f>
        <v>6.7457609999999999</v>
      </c>
      <c r="S387" s="219"/>
      <c r="T387" s="221">
        <f>SUM(T388:T394)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22" t="s">
        <v>155</v>
      </c>
      <c r="AT387" s="223" t="s">
        <v>79</v>
      </c>
      <c r="AU387" s="223" t="s">
        <v>88</v>
      </c>
      <c r="AY387" s="222" t="s">
        <v>156</v>
      </c>
      <c r="BK387" s="224">
        <f>SUM(BK388:BK394)</f>
        <v>0</v>
      </c>
    </row>
    <row r="388" s="2" customFormat="1" ht="24.15" customHeight="1">
      <c r="A388" s="39"/>
      <c r="B388" s="40"/>
      <c r="C388" s="227" t="s">
        <v>335</v>
      </c>
      <c r="D388" s="227" t="s">
        <v>160</v>
      </c>
      <c r="E388" s="228" t="s">
        <v>1390</v>
      </c>
      <c r="F388" s="229" t="s">
        <v>1391</v>
      </c>
      <c r="G388" s="230" t="s">
        <v>1176</v>
      </c>
      <c r="H388" s="231">
        <v>73.700000000000003</v>
      </c>
      <c r="I388" s="232"/>
      <c r="J388" s="233">
        <f>ROUND(I388*H388,2)</f>
        <v>0</v>
      </c>
      <c r="K388" s="229" t="s">
        <v>1119</v>
      </c>
      <c r="L388" s="45"/>
      <c r="M388" s="234" t="s">
        <v>1</v>
      </c>
      <c r="N388" s="235" t="s">
        <v>45</v>
      </c>
      <c r="O388" s="92"/>
      <c r="P388" s="236">
        <f>O388*H388</f>
        <v>0</v>
      </c>
      <c r="Q388" s="236">
        <v>0.09153</v>
      </c>
      <c r="R388" s="236">
        <f>Q388*H388</f>
        <v>6.7457609999999999</v>
      </c>
      <c r="S388" s="236">
        <v>0</v>
      </c>
      <c r="T388" s="237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8" t="s">
        <v>172</v>
      </c>
      <c r="AT388" s="238" t="s">
        <v>160</v>
      </c>
      <c r="AU388" s="238" t="s">
        <v>90</v>
      </c>
      <c r="AY388" s="18" t="s">
        <v>156</v>
      </c>
      <c r="BE388" s="239">
        <f>IF(N388="základní",J388,0)</f>
        <v>0</v>
      </c>
      <c r="BF388" s="239">
        <f>IF(N388="snížená",J388,0)</f>
        <v>0</v>
      </c>
      <c r="BG388" s="239">
        <f>IF(N388="zákl. přenesená",J388,0)</f>
        <v>0</v>
      </c>
      <c r="BH388" s="239">
        <f>IF(N388="sníž. přenesená",J388,0)</f>
        <v>0</v>
      </c>
      <c r="BI388" s="239">
        <f>IF(N388="nulová",J388,0)</f>
        <v>0</v>
      </c>
      <c r="BJ388" s="18" t="s">
        <v>88</v>
      </c>
      <c r="BK388" s="239">
        <f>ROUND(I388*H388,2)</f>
        <v>0</v>
      </c>
      <c r="BL388" s="18" t="s">
        <v>172</v>
      </c>
      <c r="BM388" s="238" t="s">
        <v>1392</v>
      </c>
    </row>
    <row r="389" s="2" customFormat="1">
      <c r="A389" s="39"/>
      <c r="B389" s="40"/>
      <c r="C389" s="41"/>
      <c r="D389" s="240" t="s">
        <v>1121</v>
      </c>
      <c r="E389" s="41"/>
      <c r="F389" s="285" t="s">
        <v>1393</v>
      </c>
      <c r="G389" s="41"/>
      <c r="H389" s="41"/>
      <c r="I389" s="242"/>
      <c r="J389" s="41"/>
      <c r="K389" s="41"/>
      <c r="L389" s="45"/>
      <c r="M389" s="243"/>
      <c r="N389" s="244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1121</v>
      </c>
      <c r="AU389" s="18" t="s">
        <v>90</v>
      </c>
    </row>
    <row r="390" s="2" customFormat="1">
      <c r="A390" s="39"/>
      <c r="B390" s="40"/>
      <c r="C390" s="41"/>
      <c r="D390" s="286" t="s">
        <v>1123</v>
      </c>
      <c r="E390" s="41"/>
      <c r="F390" s="287" t="s">
        <v>1394</v>
      </c>
      <c r="G390" s="41"/>
      <c r="H390" s="41"/>
      <c r="I390" s="242"/>
      <c r="J390" s="41"/>
      <c r="K390" s="41"/>
      <c r="L390" s="45"/>
      <c r="M390" s="243"/>
      <c r="N390" s="244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1123</v>
      </c>
      <c r="AU390" s="18" t="s">
        <v>90</v>
      </c>
    </row>
    <row r="391" s="15" customFormat="1">
      <c r="A391" s="15"/>
      <c r="B391" s="288"/>
      <c r="C391" s="289"/>
      <c r="D391" s="240" t="s">
        <v>443</v>
      </c>
      <c r="E391" s="290" t="s">
        <v>1</v>
      </c>
      <c r="F391" s="291" t="s">
        <v>1395</v>
      </c>
      <c r="G391" s="289"/>
      <c r="H391" s="290" t="s">
        <v>1</v>
      </c>
      <c r="I391" s="292"/>
      <c r="J391" s="289"/>
      <c r="K391" s="289"/>
      <c r="L391" s="293"/>
      <c r="M391" s="294"/>
      <c r="N391" s="295"/>
      <c r="O391" s="295"/>
      <c r="P391" s="295"/>
      <c r="Q391" s="295"/>
      <c r="R391" s="295"/>
      <c r="S391" s="295"/>
      <c r="T391" s="296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97" t="s">
        <v>443</v>
      </c>
      <c r="AU391" s="297" t="s">
        <v>90</v>
      </c>
      <c r="AV391" s="15" t="s">
        <v>88</v>
      </c>
      <c r="AW391" s="15" t="s">
        <v>36</v>
      </c>
      <c r="AX391" s="15" t="s">
        <v>80</v>
      </c>
      <c r="AY391" s="297" t="s">
        <v>156</v>
      </c>
    </row>
    <row r="392" s="15" customFormat="1">
      <c r="A392" s="15"/>
      <c r="B392" s="288"/>
      <c r="C392" s="289"/>
      <c r="D392" s="240" t="s">
        <v>443</v>
      </c>
      <c r="E392" s="290" t="s">
        <v>1</v>
      </c>
      <c r="F392" s="291" t="s">
        <v>1396</v>
      </c>
      <c r="G392" s="289"/>
      <c r="H392" s="290" t="s">
        <v>1</v>
      </c>
      <c r="I392" s="292"/>
      <c r="J392" s="289"/>
      <c r="K392" s="289"/>
      <c r="L392" s="293"/>
      <c r="M392" s="294"/>
      <c r="N392" s="295"/>
      <c r="O392" s="295"/>
      <c r="P392" s="295"/>
      <c r="Q392" s="295"/>
      <c r="R392" s="295"/>
      <c r="S392" s="295"/>
      <c r="T392" s="296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97" t="s">
        <v>443</v>
      </c>
      <c r="AU392" s="297" t="s">
        <v>90</v>
      </c>
      <c r="AV392" s="15" t="s">
        <v>88</v>
      </c>
      <c r="AW392" s="15" t="s">
        <v>36</v>
      </c>
      <c r="AX392" s="15" t="s">
        <v>80</v>
      </c>
      <c r="AY392" s="297" t="s">
        <v>156</v>
      </c>
    </row>
    <row r="393" s="13" customFormat="1">
      <c r="A393" s="13"/>
      <c r="B393" s="263"/>
      <c r="C393" s="264"/>
      <c r="D393" s="240" t="s">
        <v>443</v>
      </c>
      <c r="E393" s="265" t="s">
        <v>1</v>
      </c>
      <c r="F393" s="266" t="s">
        <v>1397</v>
      </c>
      <c r="G393" s="264"/>
      <c r="H393" s="267">
        <v>73.700000000000003</v>
      </c>
      <c r="I393" s="268"/>
      <c r="J393" s="264"/>
      <c r="K393" s="264"/>
      <c r="L393" s="269"/>
      <c r="M393" s="270"/>
      <c r="N393" s="271"/>
      <c r="O393" s="271"/>
      <c r="P393" s="271"/>
      <c r="Q393" s="271"/>
      <c r="R393" s="271"/>
      <c r="S393" s="271"/>
      <c r="T393" s="27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73" t="s">
        <v>443</v>
      </c>
      <c r="AU393" s="273" t="s">
        <v>90</v>
      </c>
      <c r="AV393" s="13" t="s">
        <v>90</v>
      </c>
      <c r="AW393" s="13" t="s">
        <v>36</v>
      </c>
      <c r="AX393" s="13" t="s">
        <v>80</v>
      </c>
      <c r="AY393" s="273" t="s">
        <v>156</v>
      </c>
    </row>
    <row r="394" s="14" customFormat="1">
      <c r="A394" s="14"/>
      <c r="B394" s="274"/>
      <c r="C394" s="275"/>
      <c r="D394" s="240" t="s">
        <v>443</v>
      </c>
      <c r="E394" s="276" t="s">
        <v>1</v>
      </c>
      <c r="F394" s="277" t="s">
        <v>445</v>
      </c>
      <c r="G394" s="275"/>
      <c r="H394" s="278">
        <v>73.700000000000003</v>
      </c>
      <c r="I394" s="279"/>
      <c r="J394" s="275"/>
      <c r="K394" s="275"/>
      <c r="L394" s="280"/>
      <c r="M394" s="281"/>
      <c r="N394" s="282"/>
      <c r="O394" s="282"/>
      <c r="P394" s="282"/>
      <c r="Q394" s="282"/>
      <c r="R394" s="282"/>
      <c r="S394" s="282"/>
      <c r="T394" s="283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84" t="s">
        <v>443</v>
      </c>
      <c r="AU394" s="284" t="s">
        <v>90</v>
      </c>
      <c r="AV394" s="14" t="s">
        <v>172</v>
      </c>
      <c r="AW394" s="14" t="s">
        <v>36</v>
      </c>
      <c r="AX394" s="14" t="s">
        <v>88</v>
      </c>
      <c r="AY394" s="284" t="s">
        <v>156</v>
      </c>
    </row>
    <row r="395" s="12" customFormat="1" ht="22.8" customHeight="1">
      <c r="A395" s="12"/>
      <c r="B395" s="211"/>
      <c r="C395" s="212"/>
      <c r="D395" s="213" t="s">
        <v>79</v>
      </c>
      <c r="E395" s="225" t="s">
        <v>189</v>
      </c>
      <c r="F395" s="225" t="s">
        <v>1398</v>
      </c>
      <c r="G395" s="212"/>
      <c r="H395" s="212"/>
      <c r="I395" s="215"/>
      <c r="J395" s="226">
        <f>BK395</f>
        <v>0</v>
      </c>
      <c r="K395" s="212"/>
      <c r="L395" s="217"/>
      <c r="M395" s="218"/>
      <c r="N395" s="219"/>
      <c r="O395" s="219"/>
      <c r="P395" s="220">
        <f>SUM(P396:P407)</f>
        <v>0</v>
      </c>
      <c r="Q395" s="219"/>
      <c r="R395" s="220">
        <f>SUM(R396:R407)</f>
        <v>3.8120200000000004</v>
      </c>
      <c r="S395" s="219"/>
      <c r="T395" s="221">
        <f>SUM(T396:T407)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22" t="s">
        <v>88</v>
      </c>
      <c r="AT395" s="223" t="s">
        <v>79</v>
      </c>
      <c r="AU395" s="223" t="s">
        <v>88</v>
      </c>
      <c r="AY395" s="222" t="s">
        <v>156</v>
      </c>
      <c r="BK395" s="224">
        <f>SUM(BK396:BK407)</f>
        <v>0</v>
      </c>
    </row>
    <row r="396" s="2" customFormat="1" ht="24.15" customHeight="1">
      <c r="A396" s="39"/>
      <c r="B396" s="40"/>
      <c r="C396" s="227" t="s">
        <v>578</v>
      </c>
      <c r="D396" s="227" t="s">
        <v>160</v>
      </c>
      <c r="E396" s="228" t="s">
        <v>1399</v>
      </c>
      <c r="F396" s="229" t="s">
        <v>1400</v>
      </c>
      <c r="G396" s="230" t="s">
        <v>946</v>
      </c>
      <c r="H396" s="231">
        <v>15</v>
      </c>
      <c r="I396" s="232"/>
      <c r="J396" s="233">
        <f>ROUND(I396*H396,2)</f>
        <v>0</v>
      </c>
      <c r="K396" s="229" t="s">
        <v>1119</v>
      </c>
      <c r="L396" s="45"/>
      <c r="M396" s="234" t="s">
        <v>1</v>
      </c>
      <c r="N396" s="235" t="s">
        <v>45</v>
      </c>
      <c r="O396" s="92"/>
      <c r="P396" s="236">
        <f>O396*H396</f>
        <v>0</v>
      </c>
      <c r="Q396" s="236">
        <v>0</v>
      </c>
      <c r="R396" s="236">
        <f>Q396*H396</f>
        <v>0</v>
      </c>
      <c r="S396" s="236">
        <v>0</v>
      </c>
      <c r="T396" s="237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8" t="s">
        <v>172</v>
      </c>
      <c r="AT396" s="238" t="s">
        <v>160</v>
      </c>
      <c r="AU396" s="238" t="s">
        <v>90</v>
      </c>
      <c r="AY396" s="18" t="s">
        <v>156</v>
      </c>
      <c r="BE396" s="239">
        <f>IF(N396="základní",J396,0)</f>
        <v>0</v>
      </c>
      <c r="BF396" s="239">
        <f>IF(N396="snížená",J396,0)</f>
        <v>0</v>
      </c>
      <c r="BG396" s="239">
        <f>IF(N396="zákl. přenesená",J396,0)</f>
        <v>0</v>
      </c>
      <c r="BH396" s="239">
        <f>IF(N396="sníž. přenesená",J396,0)</f>
        <v>0</v>
      </c>
      <c r="BI396" s="239">
        <f>IF(N396="nulová",J396,0)</f>
        <v>0</v>
      </c>
      <c r="BJ396" s="18" t="s">
        <v>88</v>
      </c>
      <c r="BK396" s="239">
        <f>ROUND(I396*H396,2)</f>
        <v>0</v>
      </c>
      <c r="BL396" s="18" t="s">
        <v>172</v>
      </c>
      <c r="BM396" s="238" t="s">
        <v>1401</v>
      </c>
    </row>
    <row r="397" s="2" customFormat="1">
      <c r="A397" s="39"/>
      <c r="B397" s="40"/>
      <c r="C397" s="41"/>
      <c r="D397" s="240" t="s">
        <v>1121</v>
      </c>
      <c r="E397" s="41"/>
      <c r="F397" s="285" t="s">
        <v>1402</v>
      </c>
      <c r="G397" s="41"/>
      <c r="H397" s="41"/>
      <c r="I397" s="242"/>
      <c r="J397" s="41"/>
      <c r="K397" s="41"/>
      <c r="L397" s="45"/>
      <c r="M397" s="243"/>
      <c r="N397" s="244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1121</v>
      </c>
      <c r="AU397" s="18" t="s">
        <v>90</v>
      </c>
    </row>
    <row r="398" s="2" customFormat="1">
      <c r="A398" s="39"/>
      <c r="B398" s="40"/>
      <c r="C398" s="41"/>
      <c r="D398" s="286" t="s">
        <v>1123</v>
      </c>
      <c r="E398" s="41"/>
      <c r="F398" s="287" t="s">
        <v>1403</v>
      </c>
      <c r="G398" s="41"/>
      <c r="H398" s="41"/>
      <c r="I398" s="242"/>
      <c r="J398" s="41"/>
      <c r="K398" s="41"/>
      <c r="L398" s="45"/>
      <c r="M398" s="243"/>
      <c r="N398" s="244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1123</v>
      </c>
      <c r="AU398" s="18" t="s">
        <v>90</v>
      </c>
    </row>
    <row r="399" s="13" customFormat="1">
      <c r="A399" s="13"/>
      <c r="B399" s="263"/>
      <c r="C399" s="264"/>
      <c r="D399" s="240" t="s">
        <v>443</v>
      </c>
      <c r="E399" s="265" t="s">
        <v>1</v>
      </c>
      <c r="F399" s="266" t="s">
        <v>1404</v>
      </c>
      <c r="G399" s="264"/>
      <c r="H399" s="267">
        <v>15</v>
      </c>
      <c r="I399" s="268"/>
      <c r="J399" s="264"/>
      <c r="K399" s="264"/>
      <c r="L399" s="269"/>
      <c r="M399" s="270"/>
      <c r="N399" s="271"/>
      <c r="O399" s="271"/>
      <c r="P399" s="271"/>
      <c r="Q399" s="271"/>
      <c r="R399" s="271"/>
      <c r="S399" s="271"/>
      <c r="T399" s="27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73" t="s">
        <v>443</v>
      </c>
      <c r="AU399" s="273" t="s">
        <v>90</v>
      </c>
      <c r="AV399" s="13" t="s">
        <v>90</v>
      </c>
      <c r="AW399" s="13" t="s">
        <v>36</v>
      </c>
      <c r="AX399" s="13" t="s">
        <v>80</v>
      </c>
      <c r="AY399" s="273" t="s">
        <v>156</v>
      </c>
    </row>
    <row r="400" s="14" customFormat="1">
      <c r="A400" s="14"/>
      <c r="B400" s="274"/>
      <c r="C400" s="275"/>
      <c r="D400" s="240" t="s">
        <v>443</v>
      </c>
      <c r="E400" s="276" t="s">
        <v>1</v>
      </c>
      <c r="F400" s="277" t="s">
        <v>445</v>
      </c>
      <c r="G400" s="275"/>
      <c r="H400" s="278">
        <v>15</v>
      </c>
      <c r="I400" s="279"/>
      <c r="J400" s="275"/>
      <c r="K400" s="275"/>
      <c r="L400" s="280"/>
      <c r="M400" s="281"/>
      <c r="N400" s="282"/>
      <c r="O400" s="282"/>
      <c r="P400" s="282"/>
      <c r="Q400" s="282"/>
      <c r="R400" s="282"/>
      <c r="S400" s="282"/>
      <c r="T400" s="28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84" t="s">
        <v>443</v>
      </c>
      <c r="AU400" s="284" t="s">
        <v>90</v>
      </c>
      <c r="AV400" s="14" t="s">
        <v>172</v>
      </c>
      <c r="AW400" s="14" t="s">
        <v>36</v>
      </c>
      <c r="AX400" s="14" t="s">
        <v>88</v>
      </c>
      <c r="AY400" s="284" t="s">
        <v>156</v>
      </c>
    </row>
    <row r="401" s="2" customFormat="1" ht="24.15" customHeight="1">
      <c r="A401" s="39"/>
      <c r="B401" s="40"/>
      <c r="C401" s="253" t="s">
        <v>583</v>
      </c>
      <c r="D401" s="253" t="s">
        <v>439</v>
      </c>
      <c r="E401" s="254" t="s">
        <v>1405</v>
      </c>
      <c r="F401" s="255" t="s">
        <v>1406</v>
      </c>
      <c r="G401" s="256" t="s">
        <v>946</v>
      </c>
      <c r="H401" s="257">
        <v>15</v>
      </c>
      <c r="I401" s="258"/>
      <c r="J401" s="259">
        <f>ROUND(I401*H401,2)</f>
        <v>0</v>
      </c>
      <c r="K401" s="255" t="s">
        <v>1177</v>
      </c>
      <c r="L401" s="260"/>
      <c r="M401" s="261" t="s">
        <v>1</v>
      </c>
      <c r="N401" s="262" t="s">
        <v>45</v>
      </c>
      <c r="O401" s="92"/>
      <c r="P401" s="236">
        <f>O401*H401</f>
        <v>0</v>
      </c>
      <c r="Q401" s="236">
        <v>0.2167</v>
      </c>
      <c r="R401" s="236">
        <f>Q401*H401</f>
        <v>3.2505000000000002</v>
      </c>
      <c r="S401" s="236">
        <v>0</v>
      </c>
      <c r="T401" s="237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8" t="s">
        <v>189</v>
      </c>
      <c r="AT401" s="238" t="s">
        <v>439</v>
      </c>
      <c r="AU401" s="238" t="s">
        <v>90</v>
      </c>
      <c r="AY401" s="18" t="s">
        <v>156</v>
      </c>
      <c r="BE401" s="239">
        <f>IF(N401="základní",J401,0)</f>
        <v>0</v>
      </c>
      <c r="BF401" s="239">
        <f>IF(N401="snížená",J401,0)</f>
        <v>0</v>
      </c>
      <c r="BG401" s="239">
        <f>IF(N401="zákl. přenesená",J401,0)</f>
        <v>0</v>
      </c>
      <c r="BH401" s="239">
        <f>IF(N401="sníž. přenesená",J401,0)</f>
        <v>0</v>
      </c>
      <c r="BI401" s="239">
        <f>IF(N401="nulová",J401,0)</f>
        <v>0</v>
      </c>
      <c r="BJ401" s="18" t="s">
        <v>88</v>
      </c>
      <c r="BK401" s="239">
        <f>ROUND(I401*H401,2)</f>
        <v>0</v>
      </c>
      <c r="BL401" s="18" t="s">
        <v>172</v>
      </c>
      <c r="BM401" s="238" t="s">
        <v>1407</v>
      </c>
    </row>
    <row r="402" s="2" customFormat="1">
      <c r="A402" s="39"/>
      <c r="B402" s="40"/>
      <c r="C402" s="41"/>
      <c r="D402" s="240" t="s">
        <v>1121</v>
      </c>
      <c r="E402" s="41"/>
      <c r="F402" s="285" t="s">
        <v>1408</v>
      </c>
      <c r="G402" s="41"/>
      <c r="H402" s="41"/>
      <c r="I402" s="242"/>
      <c r="J402" s="41"/>
      <c r="K402" s="41"/>
      <c r="L402" s="45"/>
      <c r="M402" s="243"/>
      <c r="N402" s="244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1121</v>
      </c>
      <c r="AU402" s="18" t="s">
        <v>90</v>
      </c>
    </row>
    <row r="403" s="2" customFormat="1" ht="21.75" customHeight="1">
      <c r="A403" s="39"/>
      <c r="B403" s="40"/>
      <c r="C403" s="227" t="s">
        <v>588</v>
      </c>
      <c r="D403" s="227" t="s">
        <v>160</v>
      </c>
      <c r="E403" s="228" t="s">
        <v>1409</v>
      </c>
      <c r="F403" s="229" t="s">
        <v>1410</v>
      </c>
      <c r="G403" s="230" t="s">
        <v>317</v>
      </c>
      <c r="H403" s="231">
        <v>1</v>
      </c>
      <c r="I403" s="232"/>
      <c r="J403" s="233">
        <f>ROUND(I403*H403,2)</f>
        <v>0</v>
      </c>
      <c r="K403" s="229" t="s">
        <v>1177</v>
      </c>
      <c r="L403" s="45"/>
      <c r="M403" s="234" t="s">
        <v>1</v>
      </c>
      <c r="N403" s="235" t="s">
        <v>45</v>
      </c>
      <c r="O403" s="92"/>
      <c r="P403" s="236">
        <f>O403*H403</f>
        <v>0</v>
      </c>
      <c r="Q403" s="236">
        <v>0.00051999999999999995</v>
      </c>
      <c r="R403" s="236">
        <f>Q403*H403</f>
        <v>0.00051999999999999995</v>
      </c>
      <c r="S403" s="236">
        <v>0</v>
      </c>
      <c r="T403" s="237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8" t="s">
        <v>172</v>
      </c>
      <c r="AT403" s="238" t="s">
        <v>160</v>
      </c>
      <c r="AU403" s="238" t="s">
        <v>90</v>
      </c>
      <c r="AY403" s="18" t="s">
        <v>156</v>
      </c>
      <c r="BE403" s="239">
        <f>IF(N403="základní",J403,0)</f>
        <v>0</v>
      </c>
      <c r="BF403" s="239">
        <f>IF(N403="snížená",J403,0)</f>
        <v>0</v>
      </c>
      <c r="BG403" s="239">
        <f>IF(N403="zákl. přenesená",J403,0)</f>
        <v>0</v>
      </c>
      <c r="BH403" s="239">
        <f>IF(N403="sníž. přenesená",J403,0)</f>
        <v>0</v>
      </c>
      <c r="BI403" s="239">
        <f>IF(N403="nulová",J403,0)</f>
        <v>0</v>
      </c>
      <c r="BJ403" s="18" t="s">
        <v>88</v>
      </c>
      <c r="BK403" s="239">
        <f>ROUND(I403*H403,2)</f>
        <v>0</v>
      </c>
      <c r="BL403" s="18" t="s">
        <v>172</v>
      </c>
      <c r="BM403" s="238" t="s">
        <v>1411</v>
      </c>
    </row>
    <row r="404" s="13" customFormat="1">
      <c r="A404" s="13"/>
      <c r="B404" s="263"/>
      <c r="C404" s="264"/>
      <c r="D404" s="240" t="s">
        <v>443</v>
      </c>
      <c r="E404" s="265" t="s">
        <v>1</v>
      </c>
      <c r="F404" s="266" t="s">
        <v>1412</v>
      </c>
      <c r="G404" s="264"/>
      <c r="H404" s="267">
        <v>1</v>
      </c>
      <c r="I404" s="268"/>
      <c r="J404" s="264"/>
      <c r="K404" s="264"/>
      <c r="L404" s="269"/>
      <c r="M404" s="270"/>
      <c r="N404" s="271"/>
      <c r="O404" s="271"/>
      <c r="P404" s="271"/>
      <c r="Q404" s="271"/>
      <c r="R404" s="271"/>
      <c r="S404" s="271"/>
      <c r="T404" s="27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73" t="s">
        <v>443</v>
      </c>
      <c r="AU404" s="273" t="s">
        <v>90</v>
      </c>
      <c r="AV404" s="13" t="s">
        <v>90</v>
      </c>
      <c r="AW404" s="13" t="s">
        <v>36</v>
      </c>
      <c r="AX404" s="13" t="s">
        <v>80</v>
      </c>
      <c r="AY404" s="273" t="s">
        <v>156</v>
      </c>
    </row>
    <row r="405" s="14" customFormat="1">
      <c r="A405" s="14"/>
      <c r="B405" s="274"/>
      <c r="C405" s="275"/>
      <c r="D405" s="240" t="s">
        <v>443</v>
      </c>
      <c r="E405" s="276" t="s">
        <v>1</v>
      </c>
      <c r="F405" s="277" t="s">
        <v>445</v>
      </c>
      <c r="G405" s="275"/>
      <c r="H405" s="278">
        <v>1</v>
      </c>
      <c r="I405" s="279"/>
      <c r="J405" s="275"/>
      <c r="K405" s="275"/>
      <c r="L405" s="280"/>
      <c r="M405" s="281"/>
      <c r="N405" s="282"/>
      <c r="O405" s="282"/>
      <c r="P405" s="282"/>
      <c r="Q405" s="282"/>
      <c r="R405" s="282"/>
      <c r="S405" s="282"/>
      <c r="T405" s="28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84" t="s">
        <v>443</v>
      </c>
      <c r="AU405" s="284" t="s">
        <v>90</v>
      </c>
      <c r="AV405" s="14" t="s">
        <v>172</v>
      </c>
      <c r="AW405" s="14" t="s">
        <v>36</v>
      </c>
      <c r="AX405" s="14" t="s">
        <v>88</v>
      </c>
      <c r="AY405" s="284" t="s">
        <v>156</v>
      </c>
    </row>
    <row r="406" s="2" customFormat="1" ht="16.5" customHeight="1">
      <c r="A406" s="39"/>
      <c r="B406" s="40"/>
      <c r="C406" s="253" t="s">
        <v>593</v>
      </c>
      <c r="D406" s="253" t="s">
        <v>439</v>
      </c>
      <c r="E406" s="254" t="s">
        <v>1413</v>
      </c>
      <c r="F406" s="255" t="s">
        <v>1414</v>
      </c>
      <c r="G406" s="256" t="s">
        <v>317</v>
      </c>
      <c r="H406" s="257">
        <v>1</v>
      </c>
      <c r="I406" s="258"/>
      <c r="J406" s="259">
        <f>ROUND(I406*H406,2)</f>
        <v>0</v>
      </c>
      <c r="K406" s="255" t="s">
        <v>1177</v>
      </c>
      <c r="L406" s="260"/>
      <c r="M406" s="261" t="s">
        <v>1</v>
      </c>
      <c r="N406" s="262" t="s">
        <v>45</v>
      </c>
      <c r="O406" s="92"/>
      <c r="P406" s="236">
        <f>O406*H406</f>
        <v>0</v>
      </c>
      <c r="Q406" s="236">
        <v>0.46999999999999997</v>
      </c>
      <c r="R406" s="236">
        <f>Q406*H406</f>
        <v>0.46999999999999997</v>
      </c>
      <c r="S406" s="236">
        <v>0</v>
      </c>
      <c r="T406" s="237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8" t="s">
        <v>189</v>
      </c>
      <c r="AT406" s="238" t="s">
        <v>439</v>
      </c>
      <c r="AU406" s="238" t="s">
        <v>90</v>
      </c>
      <c r="AY406" s="18" t="s">
        <v>156</v>
      </c>
      <c r="BE406" s="239">
        <f>IF(N406="základní",J406,0)</f>
        <v>0</v>
      </c>
      <c r="BF406" s="239">
        <f>IF(N406="snížená",J406,0)</f>
        <v>0</v>
      </c>
      <c r="BG406" s="239">
        <f>IF(N406="zákl. přenesená",J406,0)</f>
        <v>0</v>
      </c>
      <c r="BH406" s="239">
        <f>IF(N406="sníž. přenesená",J406,0)</f>
        <v>0</v>
      </c>
      <c r="BI406" s="239">
        <f>IF(N406="nulová",J406,0)</f>
        <v>0</v>
      </c>
      <c r="BJ406" s="18" t="s">
        <v>88</v>
      </c>
      <c r="BK406" s="239">
        <f>ROUND(I406*H406,2)</f>
        <v>0</v>
      </c>
      <c r="BL406" s="18" t="s">
        <v>172</v>
      </c>
      <c r="BM406" s="238" t="s">
        <v>1415</v>
      </c>
    </row>
    <row r="407" s="2" customFormat="1" ht="16.5" customHeight="1">
      <c r="A407" s="39"/>
      <c r="B407" s="40"/>
      <c r="C407" s="227" t="s">
        <v>598</v>
      </c>
      <c r="D407" s="227" t="s">
        <v>160</v>
      </c>
      <c r="E407" s="228" t="s">
        <v>1416</v>
      </c>
      <c r="F407" s="229" t="s">
        <v>1417</v>
      </c>
      <c r="G407" s="230" t="s">
        <v>317</v>
      </c>
      <c r="H407" s="231">
        <v>1</v>
      </c>
      <c r="I407" s="232"/>
      <c r="J407" s="233">
        <f>ROUND(I407*H407,2)</f>
        <v>0</v>
      </c>
      <c r="K407" s="229" t="s">
        <v>1177</v>
      </c>
      <c r="L407" s="45"/>
      <c r="M407" s="234" t="s">
        <v>1</v>
      </c>
      <c r="N407" s="235" t="s">
        <v>45</v>
      </c>
      <c r="O407" s="92"/>
      <c r="P407" s="236">
        <f>O407*H407</f>
        <v>0</v>
      </c>
      <c r="Q407" s="236">
        <v>0.090999999999999998</v>
      </c>
      <c r="R407" s="236">
        <f>Q407*H407</f>
        <v>0.090999999999999998</v>
      </c>
      <c r="S407" s="236">
        <v>0</v>
      </c>
      <c r="T407" s="237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8" t="s">
        <v>172</v>
      </c>
      <c r="AT407" s="238" t="s">
        <v>160</v>
      </c>
      <c r="AU407" s="238" t="s">
        <v>90</v>
      </c>
      <c r="AY407" s="18" t="s">
        <v>156</v>
      </c>
      <c r="BE407" s="239">
        <f>IF(N407="základní",J407,0)</f>
        <v>0</v>
      </c>
      <c r="BF407" s="239">
        <f>IF(N407="snížená",J407,0)</f>
        <v>0</v>
      </c>
      <c r="BG407" s="239">
        <f>IF(N407="zákl. přenesená",J407,0)</f>
        <v>0</v>
      </c>
      <c r="BH407" s="239">
        <f>IF(N407="sníž. přenesená",J407,0)</f>
        <v>0</v>
      </c>
      <c r="BI407" s="239">
        <f>IF(N407="nulová",J407,0)</f>
        <v>0</v>
      </c>
      <c r="BJ407" s="18" t="s">
        <v>88</v>
      </c>
      <c r="BK407" s="239">
        <f>ROUND(I407*H407,2)</f>
        <v>0</v>
      </c>
      <c r="BL407" s="18" t="s">
        <v>172</v>
      </c>
      <c r="BM407" s="238" t="s">
        <v>1418</v>
      </c>
    </row>
    <row r="408" s="12" customFormat="1" ht="22.8" customHeight="1">
      <c r="A408" s="12"/>
      <c r="B408" s="211"/>
      <c r="C408" s="212"/>
      <c r="D408" s="213" t="s">
        <v>79</v>
      </c>
      <c r="E408" s="225" t="s">
        <v>193</v>
      </c>
      <c r="F408" s="225" t="s">
        <v>1419</v>
      </c>
      <c r="G408" s="212"/>
      <c r="H408" s="212"/>
      <c r="I408" s="215"/>
      <c r="J408" s="226">
        <f>BK408</f>
        <v>0</v>
      </c>
      <c r="K408" s="212"/>
      <c r="L408" s="217"/>
      <c r="M408" s="218"/>
      <c r="N408" s="219"/>
      <c r="O408" s="219"/>
      <c r="P408" s="220">
        <f>SUM(P409:P452)</f>
        <v>0</v>
      </c>
      <c r="Q408" s="219"/>
      <c r="R408" s="220">
        <f>SUM(R409:R452)</f>
        <v>0</v>
      </c>
      <c r="S408" s="219"/>
      <c r="T408" s="221">
        <f>SUM(T409:T452)</f>
        <v>20.964599999999997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22" t="s">
        <v>155</v>
      </c>
      <c r="AT408" s="223" t="s">
        <v>79</v>
      </c>
      <c r="AU408" s="223" t="s">
        <v>88</v>
      </c>
      <c r="AY408" s="222" t="s">
        <v>156</v>
      </c>
      <c r="BK408" s="224">
        <f>SUM(BK409:BK452)</f>
        <v>0</v>
      </c>
    </row>
    <row r="409" s="2" customFormat="1" ht="21.75" customHeight="1">
      <c r="A409" s="39"/>
      <c r="B409" s="40"/>
      <c r="C409" s="227" t="s">
        <v>603</v>
      </c>
      <c r="D409" s="227" t="s">
        <v>160</v>
      </c>
      <c r="E409" s="228" t="s">
        <v>1420</v>
      </c>
      <c r="F409" s="229" t="s">
        <v>1421</v>
      </c>
      <c r="G409" s="230" t="s">
        <v>1176</v>
      </c>
      <c r="H409" s="231">
        <v>73.700000000000003</v>
      </c>
      <c r="I409" s="232"/>
      <c r="J409" s="233">
        <f>ROUND(I409*H409,2)</f>
        <v>0</v>
      </c>
      <c r="K409" s="229" t="s">
        <v>1119</v>
      </c>
      <c r="L409" s="45"/>
      <c r="M409" s="234" t="s">
        <v>1</v>
      </c>
      <c r="N409" s="235" t="s">
        <v>45</v>
      </c>
      <c r="O409" s="92"/>
      <c r="P409" s="236">
        <f>O409*H409</f>
        <v>0</v>
      </c>
      <c r="Q409" s="236">
        <v>0</v>
      </c>
      <c r="R409" s="236">
        <f>Q409*H409</f>
        <v>0</v>
      </c>
      <c r="S409" s="236">
        <v>0.014</v>
      </c>
      <c r="T409" s="237">
        <f>S409*H409</f>
        <v>1.0318000000000001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8" t="s">
        <v>172</v>
      </c>
      <c r="AT409" s="238" t="s">
        <v>160</v>
      </c>
      <c r="AU409" s="238" t="s">
        <v>90</v>
      </c>
      <c r="AY409" s="18" t="s">
        <v>156</v>
      </c>
      <c r="BE409" s="239">
        <f>IF(N409="základní",J409,0)</f>
        <v>0</v>
      </c>
      <c r="BF409" s="239">
        <f>IF(N409="snížená",J409,0)</f>
        <v>0</v>
      </c>
      <c r="BG409" s="239">
        <f>IF(N409="zákl. přenesená",J409,0)</f>
        <v>0</v>
      </c>
      <c r="BH409" s="239">
        <f>IF(N409="sníž. přenesená",J409,0)</f>
        <v>0</v>
      </c>
      <c r="BI409" s="239">
        <f>IF(N409="nulová",J409,0)</f>
        <v>0</v>
      </c>
      <c r="BJ409" s="18" t="s">
        <v>88</v>
      </c>
      <c r="BK409" s="239">
        <f>ROUND(I409*H409,2)</f>
        <v>0</v>
      </c>
      <c r="BL409" s="18" t="s">
        <v>172</v>
      </c>
      <c r="BM409" s="238" t="s">
        <v>1422</v>
      </c>
    </row>
    <row r="410" s="2" customFormat="1">
      <c r="A410" s="39"/>
      <c r="B410" s="40"/>
      <c r="C410" s="41"/>
      <c r="D410" s="240" t="s">
        <v>1121</v>
      </c>
      <c r="E410" s="41"/>
      <c r="F410" s="285" t="s">
        <v>1423</v>
      </c>
      <c r="G410" s="41"/>
      <c r="H410" s="41"/>
      <c r="I410" s="242"/>
      <c r="J410" s="41"/>
      <c r="K410" s="41"/>
      <c r="L410" s="45"/>
      <c r="M410" s="243"/>
      <c r="N410" s="244"/>
      <c r="O410" s="92"/>
      <c r="P410" s="92"/>
      <c r="Q410" s="92"/>
      <c r="R410" s="92"/>
      <c r="S410" s="92"/>
      <c r="T410" s="93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1121</v>
      </c>
      <c r="AU410" s="18" t="s">
        <v>90</v>
      </c>
    </row>
    <row r="411" s="2" customFormat="1">
      <c r="A411" s="39"/>
      <c r="B411" s="40"/>
      <c r="C411" s="41"/>
      <c r="D411" s="286" t="s">
        <v>1123</v>
      </c>
      <c r="E411" s="41"/>
      <c r="F411" s="287" t="s">
        <v>1424</v>
      </c>
      <c r="G411" s="41"/>
      <c r="H411" s="41"/>
      <c r="I411" s="242"/>
      <c r="J411" s="41"/>
      <c r="K411" s="41"/>
      <c r="L411" s="45"/>
      <c r="M411" s="243"/>
      <c r="N411" s="244"/>
      <c r="O411" s="92"/>
      <c r="P411" s="92"/>
      <c r="Q411" s="92"/>
      <c r="R411" s="92"/>
      <c r="S411" s="92"/>
      <c r="T411" s="93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1123</v>
      </c>
      <c r="AU411" s="18" t="s">
        <v>90</v>
      </c>
    </row>
    <row r="412" s="15" customFormat="1">
      <c r="A412" s="15"/>
      <c r="B412" s="288"/>
      <c r="C412" s="289"/>
      <c r="D412" s="240" t="s">
        <v>443</v>
      </c>
      <c r="E412" s="290" t="s">
        <v>1</v>
      </c>
      <c r="F412" s="291" t="s">
        <v>1395</v>
      </c>
      <c r="G412" s="289"/>
      <c r="H412" s="290" t="s">
        <v>1</v>
      </c>
      <c r="I412" s="292"/>
      <c r="J412" s="289"/>
      <c r="K412" s="289"/>
      <c r="L412" s="293"/>
      <c r="M412" s="294"/>
      <c r="N412" s="295"/>
      <c r="O412" s="295"/>
      <c r="P412" s="295"/>
      <c r="Q412" s="295"/>
      <c r="R412" s="295"/>
      <c r="S412" s="295"/>
      <c r="T412" s="296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97" t="s">
        <v>443</v>
      </c>
      <c r="AU412" s="297" t="s">
        <v>90</v>
      </c>
      <c r="AV412" s="15" t="s">
        <v>88</v>
      </c>
      <c r="AW412" s="15" t="s">
        <v>36</v>
      </c>
      <c r="AX412" s="15" t="s">
        <v>80</v>
      </c>
      <c r="AY412" s="297" t="s">
        <v>156</v>
      </c>
    </row>
    <row r="413" s="15" customFormat="1">
      <c r="A413" s="15"/>
      <c r="B413" s="288"/>
      <c r="C413" s="289"/>
      <c r="D413" s="240" t="s">
        <v>443</v>
      </c>
      <c r="E413" s="290" t="s">
        <v>1</v>
      </c>
      <c r="F413" s="291" t="s">
        <v>1396</v>
      </c>
      <c r="G413" s="289"/>
      <c r="H413" s="290" t="s">
        <v>1</v>
      </c>
      <c r="I413" s="292"/>
      <c r="J413" s="289"/>
      <c r="K413" s="289"/>
      <c r="L413" s="293"/>
      <c r="M413" s="294"/>
      <c r="N413" s="295"/>
      <c r="O413" s="295"/>
      <c r="P413" s="295"/>
      <c r="Q413" s="295"/>
      <c r="R413" s="295"/>
      <c r="S413" s="295"/>
      <c r="T413" s="296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97" t="s">
        <v>443</v>
      </c>
      <c r="AU413" s="297" t="s">
        <v>90</v>
      </c>
      <c r="AV413" s="15" t="s">
        <v>88</v>
      </c>
      <c r="AW413" s="15" t="s">
        <v>36</v>
      </c>
      <c r="AX413" s="15" t="s">
        <v>80</v>
      </c>
      <c r="AY413" s="297" t="s">
        <v>156</v>
      </c>
    </row>
    <row r="414" s="13" customFormat="1">
      <c r="A414" s="13"/>
      <c r="B414" s="263"/>
      <c r="C414" s="264"/>
      <c r="D414" s="240" t="s">
        <v>443</v>
      </c>
      <c r="E414" s="265" t="s">
        <v>1</v>
      </c>
      <c r="F414" s="266" t="s">
        <v>1397</v>
      </c>
      <c r="G414" s="264"/>
      <c r="H414" s="267">
        <v>73.700000000000003</v>
      </c>
      <c r="I414" s="268"/>
      <c r="J414" s="264"/>
      <c r="K414" s="264"/>
      <c r="L414" s="269"/>
      <c r="M414" s="270"/>
      <c r="N414" s="271"/>
      <c r="O414" s="271"/>
      <c r="P414" s="271"/>
      <c r="Q414" s="271"/>
      <c r="R414" s="271"/>
      <c r="S414" s="271"/>
      <c r="T414" s="27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73" t="s">
        <v>443</v>
      </c>
      <c r="AU414" s="273" t="s">
        <v>90</v>
      </c>
      <c r="AV414" s="13" t="s">
        <v>90</v>
      </c>
      <c r="AW414" s="13" t="s">
        <v>36</v>
      </c>
      <c r="AX414" s="13" t="s">
        <v>80</v>
      </c>
      <c r="AY414" s="273" t="s">
        <v>156</v>
      </c>
    </row>
    <row r="415" s="14" customFormat="1">
      <c r="A415" s="14"/>
      <c r="B415" s="274"/>
      <c r="C415" s="275"/>
      <c r="D415" s="240" t="s">
        <v>443</v>
      </c>
      <c r="E415" s="276" t="s">
        <v>1</v>
      </c>
      <c r="F415" s="277" t="s">
        <v>445</v>
      </c>
      <c r="G415" s="275"/>
      <c r="H415" s="278">
        <v>73.700000000000003</v>
      </c>
      <c r="I415" s="279"/>
      <c r="J415" s="275"/>
      <c r="K415" s="275"/>
      <c r="L415" s="280"/>
      <c r="M415" s="281"/>
      <c r="N415" s="282"/>
      <c r="O415" s="282"/>
      <c r="P415" s="282"/>
      <c r="Q415" s="282"/>
      <c r="R415" s="282"/>
      <c r="S415" s="282"/>
      <c r="T415" s="28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84" t="s">
        <v>443</v>
      </c>
      <c r="AU415" s="284" t="s">
        <v>90</v>
      </c>
      <c r="AV415" s="14" t="s">
        <v>172</v>
      </c>
      <c r="AW415" s="14" t="s">
        <v>36</v>
      </c>
      <c r="AX415" s="14" t="s">
        <v>88</v>
      </c>
      <c r="AY415" s="284" t="s">
        <v>156</v>
      </c>
    </row>
    <row r="416" s="2" customFormat="1" ht="21.75" customHeight="1">
      <c r="A416" s="39"/>
      <c r="B416" s="40"/>
      <c r="C416" s="227" t="s">
        <v>608</v>
      </c>
      <c r="D416" s="227" t="s">
        <v>160</v>
      </c>
      <c r="E416" s="228" t="s">
        <v>1425</v>
      </c>
      <c r="F416" s="229" t="s">
        <v>1426</v>
      </c>
      <c r="G416" s="230" t="s">
        <v>1176</v>
      </c>
      <c r="H416" s="231">
        <v>15.300000000000001</v>
      </c>
      <c r="I416" s="232"/>
      <c r="J416" s="233">
        <f>ROUND(I416*H416,2)</f>
        <v>0</v>
      </c>
      <c r="K416" s="229" t="s">
        <v>1</v>
      </c>
      <c r="L416" s="45"/>
      <c r="M416" s="234" t="s">
        <v>1</v>
      </c>
      <c r="N416" s="235" t="s">
        <v>45</v>
      </c>
      <c r="O416" s="92"/>
      <c r="P416" s="236">
        <f>O416*H416</f>
        <v>0</v>
      </c>
      <c r="Q416" s="236">
        <v>0</v>
      </c>
      <c r="R416" s="236">
        <f>Q416*H416</f>
        <v>0</v>
      </c>
      <c r="S416" s="236">
        <v>0</v>
      </c>
      <c r="T416" s="237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8" t="s">
        <v>172</v>
      </c>
      <c r="AT416" s="238" t="s">
        <v>160</v>
      </c>
      <c r="AU416" s="238" t="s">
        <v>90</v>
      </c>
      <c r="AY416" s="18" t="s">
        <v>156</v>
      </c>
      <c r="BE416" s="239">
        <f>IF(N416="základní",J416,0)</f>
        <v>0</v>
      </c>
      <c r="BF416" s="239">
        <f>IF(N416="snížená",J416,0)</f>
        <v>0</v>
      </c>
      <c r="BG416" s="239">
        <f>IF(N416="zákl. přenesená",J416,0)</f>
        <v>0</v>
      </c>
      <c r="BH416" s="239">
        <f>IF(N416="sníž. přenesená",J416,0)</f>
        <v>0</v>
      </c>
      <c r="BI416" s="239">
        <f>IF(N416="nulová",J416,0)</f>
        <v>0</v>
      </c>
      <c r="BJ416" s="18" t="s">
        <v>88</v>
      </c>
      <c r="BK416" s="239">
        <f>ROUND(I416*H416,2)</f>
        <v>0</v>
      </c>
      <c r="BL416" s="18" t="s">
        <v>172</v>
      </c>
      <c r="BM416" s="238" t="s">
        <v>1427</v>
      </c>
    </row>
    <row r="417" s="13" customFormat="1">
      <c r="A417" s="13"/>
      <c r="B417" s="263"/>
      <c r="C417" s="264"/>
      <c r="D417" s="240" t="s">
        <v>443</v>
      </c>
      <c r="E417" s="265" t="s">
        <v>1</v>
      </c>
      <c r="F417" s="266" t="s">
        <v>1428</v>
      </c>
      <c r="G417" s="264"/>
      <c r="H417" s="267">
        <v>15.300000000000001</v>
      </c>
      <c r="I417" s="268"/>
      <c r="J417" s="264"/>
      <c r="K417" s="264"/>
      <c r="L417" s="269"/>
      <c r="M417" s="270"/>
      <c r="N417" s="271"/>
      <c r="O417" s="271"/>
      <c r="P417" s="271"/>
      <c r="Q417" s="271"/>
      <c r="R417" s="271"/>
      <c r="S417" s="271"/>
      <c r="T417" s="27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73" t="s">
        <v>443</v>
      </c>
      <c r="AU417" s="273" t="s">
        <v>90</v>
      </c>
      <c r="AV417" s="13" t="s">
        <v>90</v>
      </c>
      <c r="AW417" s="13" t="s">
        <v>36</v>
      </c>
      <c r="AX417" s="13" t="s">
        <v>80</v>
      </c>
      <c r="AY417" s="273" t="s">
        <v>156</v>
      </c>
    </row>
    <row r="418" s="14" customFormat="1">
      <c r="A418" s="14"/>
      <c r="B418" s="274"/>
      <c r="C418" s="275"/>
      <c r="D418" s="240" t="s">
        <v>443</v>
      </c>
      <c r="E418" s="276" t="s">
        <v>1</v>
      </c>
      <c r="F418" s="277" t="s">
        <v>445</v>
      </c>
      <c r="G418" s="275"/>
      <c r="H418" s="278">
        <v>15.300000000000001</v>
      </c>
      <c r="I418" s="279"/>
      <c r="J418" s="275"/>
      <c r="K418" s="275"/>
      <c r="L418" s="280"/>
      <c r="M418" s="281"/>
      <c r="N418" s="282"/>
      <c r="O418" s="282"/>
      <c r="P418" s="282"/>
      <c r="Q418" s="282"/>
      <c r="R418" s="282"/>
      <c r="S418" s="282"/>
      <c r="T418" s="28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84" t="s">
        <v>443</v>
      </c>
      <c r="AU418" s="284" t="s">
        <v>90</v>
      </c>
      <c r="AV418" s="14" t="s">
        <v>172</v>
      </c>
      <c r="AW418" s="14" t="s">
        <v>36</v>
      </c>
      <c r="AX418" s="14" t="s">
        <v>88</v>
      </c>
      <c r="AY418" s="284" t="s">
        <v>156</v>
      </c>
    </row>
    <row r="419" s="2" customFormat="1" ht="16.5" customHeight="1">
      <c r="A419" s="39"/>
      <c r="B419" s="40"/>
      <c r="C419" s="227" t="s">
        <v>613</v>
      </c>
      <c r="D419" s="227" t="s">
        <v>160</v>
      </c>
      <c r="E419" s="228" t="s">
        <v>1429</v>
      </c>
      <c r="F419" s="229" t="s">
        <v>1430</v>
      </c>
      <c r="G419" s="230" t="s">
        <v>390</v>
      </c>
      <c r="H419" s="231">
        <v>1</v>
      </c>
      <c r="I419" s="232"/>
      <c r="J419" s="233">
        <f>ROUND(I419*H419,2)</f>
        <v>0</v>
      </c>
      <c r="K419" s="229" t="s">
        <v>1177</v>
      </c>
      <c r="L419" s="45"/>
      <c r="M419" s="234" t="s">
        <v>1</v>
      </c>
      <c r="N419" s="235" t="s">
        <v>45</v>
      </c>
      <c r="O419" s="92"/>
      <c r="P419" s="236">
        <f>O419*H419</f>
        <v>0</v>
      </c>
      <c r="Q419" s="236">
        <v>0</v>
      </c>
      <c r="R419" s="236">
        <f>Q419*H419</f>
        <v>0</v>
      </c>
      <c r="S419" s="236">
        <v>0</v>
      </c>
      <c r="T419" s="237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8" t="s">
        <v>172</v>
      </c>
      <c r="AT419" s="238" t="s">
        <v>160</v>
      </c>
      <c r="AU419" s="238" t="s">
        <v>90</v>
      </c>
      <c r="AY419" s="18" t="s">
        <v>156</v>
      </c>
      <c r="BE419" s="239">
        <f>IF(N419="základní",J419,0)</f>
        <v>0</v>
      </c>
      <c r="BF419" s="239">
        <f>IF(N419="snížená",J419,0)</f>
        <v>0</v>
      </c>
      <c r="BG419" s="239">
        <f>IF(N419="zákl. přenesená",J419,0)</f>
        <v>0</v>
      </c>
      <c r="BH419" s="239">
        <f>IF(N419="sníž. přenesená",J419,0)</f>
        <v>0</v>
      </c>
      <c r="BI419" s="239">
        <f>IF(N419="nulová",J419,0)</f>
        <v>0</v>
      </c>
      <c r="BJ419" s="18" t="s">
        <v>88</v>
      </c>
      <c r="BK419" s="239">
        <f>ROUND(I419*H419,2)</f>
        <v>0</v>
      </c>
      <c r="BL419" s="18" t="s">
        <v>172</v>
      </c>
      <c r="BM419" s="238" t="s">
        <v>1431</v>
      </c>
    </row>
    <row r="420" s="15" customFormat="1">
      <c r="A420" s="15"/>
      <c r="B420" s="288"/>
      <c r="C420" s="289"/>
      <c r="D420" s="240" t="s">
        <v>443</v>
      </c>
      <c r="E420" s="290" t="s">
        <v>1</v>
      </c>
      <c r="F420" s="291" t="s">
        <v>1432</v>
      </c>
      <c r="G420" s="289"/>
      <c r="H420" s="290" t="s">
        <v>1</v>
      </c>
      <c r="I420" s="292"/>
      <c r="J420" s="289"/>
      <c r="K420" s="289"/>
      <c r="L420" s="293"/>
      <c r="M420" s="294"/>
      <c r="N420" s="295"/>
      <c r="O420" s="295"/>
      <c r="P420" s="295"/>
      <c r="Q420" s="295"/>
      <c r="R420" s="295"/>
      <c r="S420" s="295"/>
      <c r="T420" s="296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97" t="s">
        <v>443</v>
      </c>
      <c r="AU420" s="297" t="s">
        <v>90</v>
      </c>
      <c r="AV420" s="15" t="s">
        <v>88</v>
      </c>
      <c r="AW420" s="15" t="s">
        <v>36</v>
      </c>
      <c r="AX420" s="15" t="s">
        <v>80</v>
      </c>
      <c r="AY420" s="297" t="s">
        <v>156</v>
      </c>
    </row>
    <row r="421" s="13" customFormat="1">
      <c r="A421" s="13"/>
      <c r="B421" s="263"/>
      <c r="C421" s="264"/>
      <c r="D421" s="240" t="s">
        <v>443</v>
      </c>
      <c r="E421" s="265" t="s">
        <v>1</v>
      </c>
      <c r="F421" s="266" t="s">
        <v>88</v>
      </c>
      <c r="G421" s="264"/>
      <c r="H421" s="267">
        <v>1</v>
      </c>
      <c r="I421" s="268"/>
      <c r="J421" s="264"/>
      <c r="K421" s="264"/>
      <c r="L421" s="269"/>
      <c r="M421" s="270"/>
      <c r="N421" s="271"/>
      <c r="O421" s="271"/>
      <c r="P421" s="271"/>
      <c r="Q421" s="271"/>
      <c r="R421" s="271"/>
      <c r="S421" s="271"/>
      <c r="T421" s="27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73" t="s">
        <v>443</v>
      </c>
      <c r="AU421" s="273" t="s">
        <v>90</v>
      </c>
      <c r="AV421" s="13" t="s">
        <v>90</v>
      </c>
      <c r="AW421" s="13" t="s">
        <v>36</v>
      </c>
      <c r="AX421" s="13" t="s">
        <v>80</v>
      </c>
      <c r="AY421" s="273" t="s">
        <v>156</v>
      </c>
    </row>
    <row r="422" s="14" customFormat="1">
      <c r="A422" s="14"/>
      <c r="B422" s="274"/>
      <c r="C422" s="275"/>
      <c r="D422" s="240" t="s">
        <v>443</v>
      </c>
      <c r="E422" s="276" t="s">
        <v>1</v>
      </c>
      <c r="F422" s="277" t="s">
        <v>445</v>
      </c>
      <c r="G422" s="275"/>
      <c r="H422" s="278">
        <v>1</v>
      </c>
      <c r="I422" s="279"/>
      <c r="J422" s="275"/>
      <c r="K422" s="275"/>
      <c r="L422" s="280"/>
      <c r="M422" s="281"/>
      <c r="N422" s="282"/>
      <c r="O422" s="282"/>
      <c r="P422" s="282"/>
      <c r="Q422" s="282"/>
      <c r="R422" s="282"/>
      <c r="S422" s="282"/>
      <c r="T422" s="28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84" t="s">
        <v>443</v>
      </c>
      <c r="AU422" s="284" t="s">
        <v>90</v>
      </c>
      <c r="AV422" s="14" t="s">
        <v>172</v>
      </c>
      <c r="AW422" s="14" t="s">
        <v>36</v>
      </c>
      <c r="AX422" s="14" t="s">
        <v>88</v>
      </c>
      <c r="AY422" s="284" t="s">
        <v>156</v>
      </c>
    </row>
    <row r="423" s="2" customFormat="1" ht="24.15" customHeight="1">
      <c r="A423" s="39"/>
      <c r="B423" s="40"/>
      <c r="C423" s="227" t="s">
        <v>618</v>
      </c>
      <c r="D423" s="227" t="s">
        <v>160</v>
      </c>
      <c r="E423" s="228" t="s">
        <v>1433</v>
      </c>
      <c r="F423" s="229" t="s">
        <v>1434</v>
      </c>
      <c r="G423" s="230" t="s">
        <v>1118</v>
      </c>
      <c r="H423" s="231">
        <v>4.992</v>
      </c>
      <c r="I423" s="232"/>
      <c r="J423" s="233">
        <f>ROUND(I423*H423,2)</f>
        <v>0</v>
      </c>
      <c r="K423" s="229" t="s">
        <v>1119</v>
      </c>
      <c r="L423" s="45"/>
      <c r="M423" s="234" t="s">
        <v>1</v>
      </c>
      <c r="N423" s="235" t="s">
        <v>45</v>
      </c>
      <c r="O423" s="92"/>
      <c r="P423" s="236">
        <f>O423*H423</f>
        <v>0</v>
      </c>
      <c r="Q423" s="236">
        <v>0</v>
      </c>
      <c r="R423" s="236">
        <f>Q423*H423</f>
        <v>0</v>
      </c>
      <c r="S423" s="236">
        <v>2.8999999999999999</v>
      </c>
      <c r="T423" s="237">
        <f>S423*H423</f>
        <v>14.476799999999999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8" t="s">
        <v>172</v>
      </c>
      <c r="AT423" s="238" t="s">
        <v>160</v>
      </c>
      <c r="AU423" s="238" t="s">
        <v>90</v>
      </c>
      <c r="AY423" s="18" t="s">
        <v>156</v>
      </c>
      <c r="BE423" s="239">
        <f>IF(N423="základní",J423,0)</f>
        <v>0</v>
      </c>
      <c r="BF423" s="239">
        <f>IF(N423="snížená",J423,0)</f>
        <v>0</v>
      </c>
      <c r="BG423" s="239">
        <f>IF(N423="zákl. přenesená",J423,0)</f>
        <v>0</v>
      </c>
      <c r="BH423" s="239">
        <f>IF(N423="sníž. přenesená",J423,0)</f>
        <v>0</v>
      </c>
      <c r="BI423" s="239">
        <f>IF(N423="nulová",J423,0)</f>
        <v>0</v>
      </c>
      <c r="BJ423" s="18" t="s">
        <v>88</v>
      </c>
      <c r="BK423" s="239">
        <f>ROUND(I423*H423,2)</f>
        <v>0</v>
      </c>
      <c r="BL423" s="18" t="s">
        <v>172</v>
      </c>
      <c r="BM423" s="238" t="s">
        <v>1435</v>
      </c>
    </row>
    <row r="424" s="2" customFormat="1">
      <c r="A424" s="39"/>
      <c r="B424" s="40"/>
      <c r="C424" s="41"/>
      <c r="D424" s="240" t="s">
        <v>1121</v>
      </c>
      <c r="E424" s="41"/>
      <c r="F424" s="285" t="s">
        <v>1436</v>
      </c>
      <c r="G424" s="41"/>
      <c r="H424" s="41"/>
      <c r="I424" s="242"/>
      <c r="J424" s="41"/>
      <c r="K424" s="41"/>
      <c r="L424" s="45"/>
      <c r="M424" s="243"/>
      <c r="N424" s="244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1121</v>
      </c>
      <c r="AU424" s="18" t="s">
        <v>90</v>
      </c>
    </row>
    <row r="425" s="2" customFormat="1">
      <c r="A425" s="39"/>
      <c r="B425" s="40"/>
      <c r="C425" s="41"/>
      <c r="D425" s="286" t="s">
        <v>1123</v>
      </c>
      <c r="E425" s="41"/>
      <c r="F425" s="287" t="s">
        <v>1437</v>
      </c>
      <c r="G425" s="41"/>
      <c r="H425" s="41"/>
      <c r="I425" s="242"/>
      <c r="J425" s="41"/>
      <c r="K425" s="41"/>
      <c r="L425" s="45"/>
      <c r="M425" s="243"/>
      <c r="N425" s="244"/>
      <c r="O425" s="92"/>
      <c r="P425" s="92"/>
      <c r="Q425" s="92"/>
      <c r="R425" s="92"/>
      <c r="S425" s="92"/>
      <c r="T425" s="93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1123</v>
      </c>
      <c r="AU425" s="18" t="s">
        <v>90</v>
      </c>
    </row>
    <row r="426" s="15" customFormat="1">
      <c r="A426" s="15"/>
      <c r="B426" s="288"/>
      <c r="C426" s="289"/>
      <c r="D426" s="240" t="s">
        <v>443</v>
      </c>
      <c r="E426" s="290" t="s">
        <v>1</v>
      </c>
      <c r="F426" s="291" t="s">
        <v>1438</v>
      </c>
      <c r="G426" s="289"/>
      <c r="H426" s="290" t="s">
        <v>1</v>
      </c>
      <c r="I426" s="292"/>
      <c r="J426" s="289"/>
      <c r="K426" s="289"/>
      <c r="L426" s="293"/>
      <c r="M426" s="294"/>
      <c r="N426" s="295"/>
      <c r="O426" s="295"/>
      <c r="P426" s="295"/>
      <c r="Q426" s="295"/>
      <c r="R426" s="295"/>
      <c r="S426" s="295"/>
      <c r="T426" s="296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97" t="s">
        <v>443</v>
      </c>
      <c r="AU426" s="297" t="s">
        <v>90</v>
      </c>
      <c r="AV426" s="15" t="s">
        <v>88</v>
      </c>
      <c r="AW426" s="15" t="s">
        <v>36</v>
      </c>
      <c r="AX426" s="15" t="s">
        <v>80</v>
      </c>
      <c r="AY426" s="297" t="s">
        <v>156</v>
      </c>
    </row>
    <row r="427" s="15" customFormat="1">
      <c r="A427" s="15"/>
      <c r="B427" s="288"/>
      <c r="C427" s="289"/>
      <c r="D427" s="240" t="s">
        <v>443</v>
      </c>
      <c r="E427" s="290" t="s">
        <v>1</v>
      </c>
      <c r="F427" s="291" t="s">
        <v>1126</v>
      </c>
      <c r="G427" s="289"/>
      <c r="H427" s="290" t="s">
        <v>1</v>
      </c>
      <c r="I427" s="292"/>
      <c r="J427" s="289"/>
      <c r="K427" s="289"/>
      <c r="L427" s="293"/>
      <c r="M427" s="294"/>
      <c r="N427" s="295"/>
      <c r="O427" s="295"/>
      <c r="P427" s="295"/>
      <c r="Q427" s="295"/>
      <c r="R427" s="295"/>
      <c r="S427" s="295"/>
      <c r="T427" s="296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97" t="s">
        <v>443</v>
      </c>
      <c r="AU427" s="297" t="s">
        <v>90</v>
      </c>
      <c r="AV427" s="15" t="s">
        <v>88</v>
      </c>
      <c r="AW427" s="15" t="s">
        <v>36</v>
      </c>
      <c r="AX427" s="15" t="s">
        <v>80</v>
      </c>
      <c r="AY427" s="297" t="s">
        <v>156</v>
      </c>
    </row>
    <row r="428" s="15" customFormat="1">
      <c r="A428" s="15"/>
      <c r="B428" s="288"/>
      <c r="C428" s="289"/>
      <c r="D428" s="240" t="s">
        <v>443</v>
      </c>
      <c r="E428" s="290" t="s">
        <v>1</v>
      </c>
      <c r="F428" s="291" t="s">
        <v>1439</v>
      </c>
      <c r="G428" s="289"/>
      <c r="H428" s="290" t="s">
        <v>1</v>
      </c>
      <c r="I428" s="292"/>
      <c r="J428" s="289"/>
      <c r="K428" s="289"/>
      <c r="L428" s="293"/>
      <c r="M428" s="294"/>
      <c r="N428" s="295"/>
      <c r="O428" s="295"/>
      <c r="P428" s="295"/>
      <c r="Q428" s="295"/>
      <c r="R428" s="295"/>
      <c r="S428" s="295"/>
      <c r="T428" s="296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97" t="s">
        <v>443</v>
      </c>
      <c r="AU428" s="297" t="s">
        <v>90</v>
      </c>
      <c r="AV428" s="15" t="s">
        <v>88</v>
      </c>
      <c r="AW428" s="15" t="s">
        <v>36</v>
      </c>
      <c r="AX428" s="15" t="s">
        <v>80</v>
      </c>
      <c r="AY428" s="297" t="s">
        <v>156</v>
      </c>
    </row>
    <row r="429" s="13" customFormat="1">
      <c r="A429" s="13"/>
      <c r="B429" s="263"/>
      <c r="C429" s="264"/>
      <c r="D429" s="240" t="s">
        <v>443</v>
      </c>
      <c r="E429" s="265" t="s">
        <v>1</v>
      </c>
      <c r="F429" s="266" t="s">
        <v>1440</v>
      </c>
      <c r="G429" s="264"/>
      <c r="H429" s="267">
        <v>4.992</v>
      </c>
      <c r="I429" s="268"/>
      <c r="J429" s="264"/>
      <c r="K429" s="264"/>
      <c r="L429" s="269"/>
      <c r="M429" s="270"/>
      <c r="N429" s="271"/>
      <c r="O429" s="271"/>
      <c r="P429" s="271"/>
      <c r="Q429" s="271"/>
      <c r="R429" s="271"/>
      <c r="S429" s="271"/>
      <c r="T429" s="27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73" t="s">
        <v>443</v>
      </c>
      <c r="AU429" s="273" t="s">
        <v>90</v>
      </c>
      <c r="AV429" s="13" t="s">
        <v>90</v>
      </c>
      <c r="AW429" s="13" t="s">
        <v>36</v>
      </c>
      <c r="AX429" s="13" t="s">
        <v>80</v>
      </c>
      <c r="AY429" s="273" t="s">
        <v>156</v>
      </c>
    </row>
    <row r="430" s="14" customFormat="1">
      <c r="A430" s="14"/>
      <c r="B430" s="274"/>
      <c r="C430" s="275"/>
      <c r="D430" s="240" t="s">
        <v>443</v>
      </c>
      <c r="E430" s="276" t="s">
        <v>1</v>
      </c>
      <c r="F430" s="277" t="s">
        <v>445</v>
      </c>
      <c r="G430" s="275"/>
      <c r="H430" s="278">
        <v>4.992</v>
      </c>
      <c r="I430" s="279"/>
      <c r="J430" s="275"/>
      <c r="K430" s="275"/>
      <c r="L430" s="280"/>
      <c r="M430" s="281"/>
      <c r="N430" s="282"/>
      <c r="O430" s="282"/>
      <c r="P430" s="282"/>
      <c r="Q430" s="282"/>
      <c r="R430" s="282"/>
      <c r="S430" s="282"/>
      <c r="T430" s="28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84" t="s">
        <v>443</v>
      </c>
      <c r="AU430" s="284" t="s">
        <v>90</v>
      </c>
      <c r="AV430" s="14" t="s">
        <v>172</v>
      </c>
      <c r="AW430" s="14" t="s">
        <v>36</v>
      </c>
      <c r="AX430" s="14" t="s">
        <v>88</v>
      </c>
      <c r="AY430" s="284" t="s">
        <v>156</v>
      </c>
    </row>
    <row r="431" s="2" customFormat="1" ht="24.15" customHeight="1">
      <c r="A431" s="39"/>
      <c r="B431" s="40"/>
      <c r="C431" s="227" t="s">
        <v>623</v>
      </c>
      <c r="D431" s="227" t="s">
        <v>160</v>
      </c>
      <c r="E431" s="228" t="s">
        <v>1441</v>
      </c>
      <c r="F431" s="229" t="s">
        <v>1442</v>
      </c>
      <c r="G431" s="230" t="s">
        <v>1118</v>
      </c>
      <c r="H431" s="231">
        <v>0.22</v>
      </c>
      <c r="I431" s="232"/>
      <c r="J431" s="233">
        <f>ROUND(I431*H431,2)</f>
        <v>0</v>
      </c>
      <c r="K431" s="229" t="s">
        <v>1119</v>
      </c>
      <c r="L431" s="45"/>
      <c r="M431" s="234" t="s">
        <v>1</v>
      </c>
      <c r="N431" s="235" t="s">
        <v>45</v>
      </c>
      <c r="O431" s="92"/>
      <c r="P431" s="236">
        <f>O431*H431</f>
        <v>0</v>
      </c>
      <c r="Q431" s="236">
        <v>0</v>
      </c>
      <c r="R431" s="236">
        <f>Q431*H431</f>
        <v>0</v>
      </c>
      <c r="S431" s="236">
        <v>2.2000000000000002</v>
      </c>
      <c r="T431" s="237">
        <f>S431*H431</f>
        <v>0.48400000000000004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8" t="s">
        <v>172</v>
      </c>
      <c r="AT431" s="238" t="s">
        <v>160</v>
      </c>
      <c r="AU431" s="238" t="s">
        <v>90</v>
      </c>
      <c r="AY431" s="18" t="s">
        <v>156</v>
      </c>
      <c r="BE431" s="239">
        <f>IF(N431="základní",J431,0)</f>
        <v>0</v>
      </c>
      <c r="BF431" s="239">
        <f>IF(N431="snížená",J431,0)</f>
        <v>0</v>
      </c>
      <c r="BG431" s="239">
        <f>IF(N431="zákl. přenesená",J431,0)</f>
        <v>0</v>
      </c>
      <c r="BH431" s="239">
        <f>IF(N431="sníž. přenesená",J431,0)</f>
        <v>0</v>
      </c>
      <c r="BI431" s="239">
        <f>IF(N431="nulová",J431,0)</f>
        <v>0</v>
      </c>
      <c r="BJ431" s="18" t="s">
        <v>88</v>
      </c>
      <c r="BK431" s="239">
        <f>ROUND(I431*H431,2)</f>
        <v>0</v>
      </c>
      <c r="BL431" s="18" t="s">
        <v>172</v>
      </c>
      <c r="BM431" s="238" t="s">
        <v>1443</v>
      </c>
    </row>
    <row r="432" s="2" customFormat="1">
      <c r="A432" s="39"/>
      <c r="B432" s="40"/>
      <c r="C432" s="41"/>
      <c r="D432" s="240" t="s">
        <v>1121</v>
      </c>
      <c r="E432" s="41"/>
      <c r="F432" s="285" t="s">
        <v>1444</v>
      </c>
      <c r="G432" s="41"/>
      <c r="H432" s="41"/>
      <c r="I432" s="242"/>
      <c r="J432" s="41"/>
      <c r="K432" s="41"/>
      <c r="L432" s="45"/>
      <c r="M432" s="243"/>
      <c r="N432" s="244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1121</v>
      </c>
      <c r="AU432" s="18" t="s">
        <v>90</v>
      </c>
    </row>
    <row r="433" s="2" customFormat="1">
      <c r="A433" s="39"/>
      <c r="B433" s="40"/>
      <c r="C433" s="41"/>
      <c r="D433" s="286" t="s">
        <v>1123</v>
      </c>
      <c r="E433" s="41"/>
      <c r="F433" s="287" t="s">
        <v>1445</v>
      </c>
      <c r="G433" s="41"/>
      <c r="H433" s="41"/>
      <c r="I433" s="242"/>
      <c r="J433" s="41"/>
      <c r="K433" s="41"/>
      <c r="L433" s="45"/>
      <c r="M433" s="243"/>
      <c r="N433" s="244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1123</v>
      </c>
      <c r="AU433" s="18" t="s">
        <v>90</v>
      </c>
    </row>
    <row r="434" s="15" customFormat="1">
      <c r="A434" s="15"/>
      <c r="B434" s="288"/>
      <c r="C434" s="289"/>
      <c r="D434" s="240" t="s">
        <v>443</v>
      </c>
      <c r="E434" s="290" t="s">
        <v>1</v>
      </c>
      <c r="F434" s="291" t="s">
        <v>1446</v>
      </c>
      <c r="G434" s="289"/>
      <c r="H434" s="290" t="s">
        <v>1</v>
      </c>
      <c r="I434" s="292"/>
      <c r="J434" s="289"/>
      <c r="K434" s="289"/>
      <c r="L434" s="293"/>
      <c r="M434" s="294"/>
      <c r="N434" s="295"/>
      <c r="O434" s="295"/>
      <c r="P434" s="295"/>
      <c r="Q434" s="295"/>
      <c r="R434" s="295"/>
      <c r="S434" s="295"/>
      <c r="T434" s="296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97" t="s">
        <v>443</v>
      </c>
      <c r="AU434" s="297" t="s">
        <v>90</v>
      </c>
      <c r="AV434" s="15" t="s">
        <v>88</v>
      </c>
      <c r="AW434" s="15" t="s">
        <v>36</v>
      </c>
      <c r="AX434" s="15" t="s">
        <v>80</v>
      </c>
      <c r="AY434" s="297" t="s">
        <v>156</v>
      </c>
    </row>
    <row r="435" s="13" customFormat="1">
      <c r="A435" s="13"/>
      <c r="B435" s="263"/>
      <c r="C435" s="264"/>
      <c r="D435" s="240" t="s">
        <v>443</v>
      </c>
      <c r="E435" s="265" t="s">
        <v>1</v>
      </c>
      <c r="F435" s="266" t="s">
        <v>1447</v>
      </c>
      <c r="G435" s="264"/>
      <c r="H435" s="267">
        <v>0.22</v>
      </c>
      <c r="I435" s="268"/>
      <c r="J435" s="264"/>
      <c r="K435" s="264"/>
      <c r="L435" s="269"/>
      <c r="M435" s="270"/>
      <c r="N435" s="271"/>
      <c r="O435" s="271"/>
      <c r="P435" s="271"/>
      <c r="Q435" s="271"/>
      <c r="R435" s="271"/>
      <c r="S435" s="271"/>
      <c r="T435" s="27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73" t="s">
        <v>443</v>
      </c>
      <c r="AU435" s="273" t="s">
        <v>90</v>
      </c>
      <c r="AV435" s="13" t="s">
        <v>90</v>
      </c>
      <c r="AW435" s="13" t="s">
        <v>36</v>
      </c>
      <c r="AX435" s="13" t="s">
        <v>80</v>
      </c>
      <c r="AY435" s="273" t="s">
        <v>156</v>
      </c>
    </row>
    <row r="436" s="14" customFormat="1">
      <c r="A436" s="14"/>
      <c r="B436" s="274"/>
      <c r="C436" s="275"/>
      <c r="D436" s="240" t="s">
        <v>443</v>
      </c>
      <c r="E436" s="276" t="s">
        <v>1</v>
      </c>
      <c r="F436" s="277" t="s">
        <v>445</v>
      </c>
      <c r="G436" s="275"/>
      <c r="H436" s="278">
        <v>0.22</v>
      </c>
      <c r="I436" s="279"/>
      <c r="J436" s="275"/>
      <c r="K436" s="275"/>
      <c r="L436" s="280"/>
      <c r="M436" s="281"/>
      <c r="N436" s="282"/>
      <c r="O436" s="282"/>
      <c r="P436" s="282"/>
      <c r="Q436" s="282"/>
      <c r="R436" s="282"/>
      <c r="S436" s="282"/>
      <c r="T436" s="28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84" t="s">
        <v>443</v>
      </c>
      <c r="AU436" s="284" t="s">
        <v>90</v>
      </c>
      <c r="AV436" s="14" t="s">
        <v>172</v>
      </c>
      <c r="AW436" s="14" t="s">
        <v>36</v>
      </c>
      <c r="AX436" s="14" t="s">
        <v>88</v>
      </c>
      <c r="AY436" s="284" t="s">
        <v>156</v>
      </c>
    </row>
    <row r="437" s="2" customFormat="1" ht="24.15" customHeight="1">
      <c r="A437" s="39"/>
      <c r="B437" s="40"/>
      <c r="C437" s="227" t="s">
        <v>628</v>
      </c>
      <c r="D437" s="227" t="s">
        <v>160</v>
      </c>
      <c r="E437" s="228" t="s">
        <v>1448</v>
      </c>
      <c r="F437" s="229" t="s">
        <v>1449</v>
      </c>
      <c r="G437" s="230" t="s">
        <v>1118</v>
      </c>
      <c r="H437" s="231">
        <v>2.2599999999999998</v>
      </c>
      <c r="I437" s="232"/>
      <c r="J437" s="233">
        <f>ROUND(I437*H437,2)</f>
        <v>0</v>
      </c>
      <c r="K437" s="229" t="s">
        <v>1119</v>
      </c>
      <c r="L437" s="45"/>
      <c r="M437" s="234" t="s">
        <v>1</v>
      </c>
      <c r="N437" s="235" t="s">
        <v>45</v>
      </c>
      <c r="O437" s="92"/>
      <c r="P437" s="236">
        <f>O437*H437</f>
        <v>0</v>
      </c>
      <c r="Q437" s="236">
        <v>0</v>
      </c>
      <c r="R437" s="236">
        <f>Q437*H437</f>
        <v>0</v>
      </c>
      <c r="S437" s="236">
        <v>2.2000000000000002</v>
      </c>
      <c r="T437" s="237">
        <f>S437*H437</f>
        <v>4.9719999999999995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8" t="s">
        <v>172</v>
      </c>
      <c r="AT437" s="238" t="s">
        <v>160</v>
      </c>
      <c r="AU437" s="238" t="s">
        <v>90</v>
      </c>
      <c r="AY437" s="18" t="s">
        <v>156</v>
      </c>
      <c r="BE437" s="239">
        <f>IF(N437="základní",J437,0)</f>
        <v>0</v>
      </c>
      <c r="BF437" s="239">
        <f>IF(N437="snížená",J437,0)</f>
        <v>0</v>
      </c>
      <c r="BG437" s="239">
        <f>IF(N437="zákl. přenesená",J437,0)</f>
        <v>0</v>
      </c>
      <c r="BH437" s="239">
        <f>IF(N437="sníž. přenesená",J437,0)</f>
        <v>0</v>
      </c>
      <c r="BI437" s="239">
        <f>IF(N437="nulová",J437,0)</f>
        <v>0</v>
      </c>
      <c r="BJ437" s="18" t="s">
        <v>88</v>
      </c>
      <c r="BK437" s="239">
        <f>ROUND(I437*H437,2)</f>
        <v>0</v>
      </c>
      <c r="BL437" s="18" t="s">
        <v>172</v>
      </c>
      <c r="BM437" s="238" t="s">
        <v>1450</v>
      </c>
    </row>
    <row r="438" s="2" customFormat="1">
      <c r="A438" s="39"/>
      <c r="B438" s="40"/>
      <c r="C438" s="41"/>
      <c r="D438" s="240" t="s">
        <v>1121</v>
      </c>
      <c r="E438" s="41"/>
      <c r="F438" s="285" t="s">
        <v>1451</v>
      </c>
      <c r="G438" s="41"/>
      <c r="H438" s="41"/>
      <c r="I438" s="242"/>
      <c r="J438" s="41"/>
      <c r="K438" s="41"/>
      <c r="L438" s="45"/>
      <c r="M438" s="243"/>
      <c r="N438" s="244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1121</v>
      </c>
      <c r="AU438" s="18" t="s">
        <v>90</v>
      </c>
    </row>
    <row r="439" s="2" customFormat="1">
      <c r="A439" s="39"/>
      <c r="B439" s="40"/>
      <c r="C439" s="41"/>
      <c r="D439" s="286" t="s">
        <v>1123</v>
      </c>
      <c r="E439" s="41"/>
      <c r="F439" s="287" t="s">
        <v>1452</v>
      </c>
      <c r="G439" s="41"/>
      <c r="H439" s="41"/>
      <c r="I439" s="242"/>
      <c r="J439" s="41"/>
      <c r="K439" s="41"/>
      <c r="L439" s="45"/>
      <c r="M439" s="243"/>
      <c r="N439" s="244"/>
      <c r="O439" s="92"/>
      <c r="P439" s="92"/>
      <c r="Q439" s="92"/>
      <c r="R439" s="92"/>
      <c r="S439" s="92"/>
      <c r="T439" s="93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1123</v>
      </c>
      <c r="AU439" s="18" t="s">
        <v>90</v>
      </c>
    </row>
    <row r="440" s="15" customFormat="1">
      <c r="A440" s="15"/>
      <c r="B440" s="288"/>
      <c r="C440" s="289"/>
      <c r="D440" s="240" t="s">
        <v>443</v>
      </c>
      <c r="E440" s="290" t="s">
        <v>1</v>
      </c>
      <c r="F440" s="291" t="s">
        <v>1453</v>
      </c>
      <c r="G440" s="289"/>
      <c r="H440" s="290" t="s">
        <v>1</v>
      </c>
      <c r="I440" s="292"/>
      <c r="J440" s="289"/>
      <c r="K440" s="289"/>
      <c r="L440" s="293"/>
      <c r="M440" s="294"/>
      <c r="N440" s="295"/>
      <c r="O440" s="295"/>
      <c r="P440" s="295"/>
      <c r="Q440" s="295"/>
      <c r="R440" s="295"/>
      <c r="S440" s="295"/>
      <c r="T440" s="296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97" t="s">
        <v>443</v>
      </c>
      <c r="AU440" s="297" t="s">
        <v>90</v>
      </c>
      <c r="AV440" s="15" t="s">
        <v>88</v>
      </c>
      <c r="AW440" s="15" t="s">
        <v>36</v>
      </c>
      <c r="AX440" s="15" t="s">
        <v>80</v>
      </c>
      <c r="AY440" s="297" t="s">
        <v>156</v>
      </c>
    </row>
    <row r="441" s="15" customFormat="1">
      <c r="A441" s="15"/>
      <c r="B441" s="288"/>
      <c r="C441" s="289"/>
      <c r="D441" s="240" t="s">
        <v>443</v>
      </c>
      <c r="E441" s="290" t="s">
        <v>1</v>
      </c>
      <c r="F441" s="291" t="s">
        <v>1454</v>
      </c>
      <c r="G441" s="289"/>
      <c r="H441" s="290" t="s">
        <v>1</v>
      </c>
      <c r="I441" s="292"/>
      <c r="J441" s="289"/>
      <c r="K441" s="289"/>
      <c r="L441" s="293"/>
      <c r="M441" s="294"/>
      <c r="N441" s="295"/>
      <c r="O441" s="295"/>
      <c r="P441" s="295"/>
      <c r="Q441" s="295"/>
      <c r="R441" s="295"/>
      <c r="S441" s="295"/>
      <c r="T441" s="296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97" t="s">
        <v>443</v>
      </c>
      <c r="AU441" s="297" t="s">
        <v>90</v>
      </c>
      <c r="AV441" s="15" t="s">
        <v>88</v>
      </c>
      <c r="AW441" s="15" t="s">
        <v>36</v>
      </c>
      <c r="AX441" s="15" t="s">
        <v>80</v>
      </c>
      <c r="AY441" s="297" t="s">
        <v>156</v>
      </c>
    </row>
    <row r="442" s="13" customFormat="1">
      <c r="A442" s="13"/>
      <c r="B442" s="263"/>
      <c r="C442" s="264"/>
      <c r="D442" s="240" t="s">
        <v>443</v>
      </c>
      <c r="E442" s="265" t="s">
        <v>1</v>
      </c>
      <c r="F442" s="266" t="s">
        <v>1455</v>
      </c>
      <c r="G442" s="264"/>
      <c r="H442" s="267">
        <v>0.90000000000000002</v>
      </c>
      <c r="I442" s="268"/>
      <c r="J442" s="264"/>
      <c r="K442" s="264"/>
      <c r="L442" s="269"/>
      <c r="M442" s="270"/>
      <c r="N442" s="271"/>
      <c r="O442" s="271"/>
      <c r="P442" s="271"/>
      <c r="Q442" s="271"/>
      <c r="R442" s="271"/>
      <c r="S442" s="271"/>
      <c r="T442" s="27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73" t="s">
        <v>443</v>
      </c>
      <c r="AU442" s="273" t="s">
        <v>90</v>
      </c>
      <c r="AV442" s="13" t="s">
        <v>90</v>
      </c>
      <c r="AW442" s="13" t="s">
        <v>36</v>
      </c>
      <c r="AX442" s="13" t="s">
        <v>80</v>
      </c>
      <c r="AY442" s="273" t="s">
        <v>156</v>
      </c>
    </row>
    <row r="443" s="15" customFormat="1">
      <c r="A443" s="15"/>
      <c r="B443" s="288"/>
      <c r="C443" s="289"/>
      <c r="D443" s="240" t="s">
        <v>443</v>
      </c>
      <c r="E443" s="290" t="s">
        <v>1</v>
      </c>
      <c r="F443" s="291" t="s">
        <v>1456</v>
      </c>
      <c r="G443" s="289"/>
      <c r="H443" s="290" t="s">
        <v>1</v>
      </c>
      <c r="I443" s="292"/>
      <c r="J443" s="289"/>
      <c r="K443" s="289"/>
      <c r="L443" s="293"/>
      <c r="M443" s="294"/>
      <c r="N443" s="295"/>
      <c r="O443" s="295"/>
      <c r="P443" s="295"/>
      <c r="Q443" s="295"/>
      <c r="R443" s="295"/>
      <c r="S443" s="295"/>
      <c r="T443" s="296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97" t="s">
        <v>443</v>
      </c>
      <c r="AU443" s="297" t="s">
        <v>90</v>
      </c>
      <c r="AV443" s="15" t="s">
        <v>88</v>
      </c>
      <c r="AW443" s="15" t="s">
        <v>36</v>
      </c>
      <c r="AX443" s="15" t="s">
        <v>80</v>
      </c>
      <c r="AY443" s="297" t="s">
        <v>156</v>
      </c>
    </row>
    <row r="444" s="13" customFormat="1">
      <c r="A444" s="13"/>
      <c r="B444" s="263"/>
      <c r="C444" s="264"/>
      <c r="D444" s="240" t="s">
        <v>443</v>
      </c>
      <c r="E444" s="265" t="s">
        <v>1</v>
      </c>
      <c r="F444" s="266" t="s">
        <v>1457</v>
      </c>
      <c r="G444" s="264"/>
      <c r="H444" s="267">
        <v>1.3600000000000001</v>
      </c>
      <c r="I444" s="268"/>
      <c r="J444" s="264"/>
      <c r="K444" s="264"/>
      <c r="L444" s="269"/>
      <c r="M444" s="270"/>
      <c r="N444" s="271"/>
      <c r="O444" s="271"/>
      <c r="P444" s="271"/>
      <c r="Q444" s="271"/>
      <c r="R444" s="271"/>
      <c r="S444" s="271"/>
      <c r="T444" s="27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73" t="s">
        <v>443</v>
      </c>
      <c r="AU444" s="273" t="s">
        <v>90</v>
      </c>
      <c r="AV444" s="13" t="s">
        <v>90</v>
      </c>
      <c r="AW444" s="13" t="s">
        <v>36</v>
      </c>
      <c r="AX444" s="13" t="s">
        <v>80</v>
      </c>
      <c r="AY444" s="273" t="s">
        <v>156</v>
      </c>
    </row>
    <row r="445" s="14" customFormat="1">
      <c r="A445" s="14"/>
      <c r="B445" s="274"/>
      <c r="C445" s="275"/>
      <c r="D445" s="240" t="s">
        <v>443</v>
      </c>
      <c r="E445" s="276" t="s">
        <v>1</v>
      </c>
      <c r="F445" s="277" t="s">
        <v>445</v>
      </c>
      <c r="G445" s="275"/>
      <c r="H445" s="278">
        <v>2.2599999999999998</v>
      </c>
      <c r="I445" s="279"/>
      <c r="J445" s="275"/>
      <c r="K445" s="275"/>
      <c r="L445" s="280"/>
      <c r="M445" s="281"/>
      <c r="N445" s="282"/>
      <c r="O445" s="282"/>
      <c r="P445" s="282"/>
      <c r="Q445" s="282"/>
      <c r="R445" s="282"/>
      <c r="S445" s="282"/>
      <c r="T445" s="28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84" t="s">
        <v>443</v>
      </c>
      <c r="AU445" s="284" t="s">
        <v>90</v>
      </c>
      <c r="AV445" s="14" t="s">
        <v>172</v>
      </c>
      <c r="AW445" s="14" t="s">
        <v>36</v>
      </c>
      <c r="AX445" s="14" t="s">
        <v>88</v>
      </c>
      <c r="AY445" s="284" t="s">
        <v>156</v>
      </c>
    </row>
    <row r="446" s="2" customFormat="1" ht="24.15" customHeight="1">
      <c r="A446" s="39"/>
      <c r="B446" s="40"/>
      <c r="C446" s="227" t="s">
        <v>632</v>
      </c>
      <c r="D446" s="227" t="s">
        <v>160</v>
      </c>
      <c r="E446" s="228" t="s">
        <v>1458</v>
      </c>
      <c r="F446" s="229" t="s">
        <v>1459</v>
      </c>
      <c r="G446" s="230" t="s">
        <v>1176</v>
      </c>
      <c r="H446" s="231">
        <v>73.700000000000003</v>
      </c>
      <c r="I446" s="232"/>
      <c r="J446" s="233">
        <f>ROUND(I446*H446,2)</f>
        <v>0</v>
      </c>
      <c r="K446" s="229" t="s">
        <v>1119</v>
      </c>
      <c r="L446" s="45"/>
      <c r="M446" s="234" t="s">
        <v>1</v>
      </c>
      <c r="N446" s="235" t="s">
        <v>45</v>
      </c>
      <c r="O446" s="92"/>
      <c r="P446" s="236">
        <f>O446*H446</f>
        <v>0</v>
      </c>
      <c r="Q446" s="236">
        <v>0</v>
      </c>
      <c r="R446" s="236">
        <f>Q446*H446</f>
        <v>0</v>
      </c>
      <c r="S446" s="236">
        <v>0</v>
      </c>
      <c r="T446" s="237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8" t="s">
        <v>172</v>
      </c>
      <c r="AT446" s="238" t="s">
        <v>160</v>
      </c>
      <c r="AU446" s="238" t="s">
        <v>90</v>
      </c>
      <c r="AY446" s="18" t="s">
        <v>156</v>
      </c>
      <c r="BE446" s="239">
        <f>IF(N446="základní",J446,0)</f>
        <v>0</v>
      </c>
      <c r="BF446" s="239">
        <f>IF(N446="snížená",J446,0)</f>
        <v>0</v>
      </c>
      <c r="BG446" s="239">
        <f>IF(N446="zákl. přenesená",J446,0)</f>
        <v>0</v>
      </c>
      <c r="BH446" s="239">
        <f>IF(N446="sníž. přenesená",J446,0)</f>
        <v>0</v>
      </c>
      <c r="BI446" s="239">
        <f>IF(N446="nulová",J446,0)</f>
        <v>0</v>
      </c>
      <c r="BJ446" s="18" t="s">
        <v>88</v>
      </c>
      <c r="BK446" s="239">
        <f>ROUND(I446*H446,2)</f>
        <v>0</v>
      </c>
      <c r="BL446" s="18" t="s">
        <v>172</v>
      </c>
      <c r="BM446" s="238" t="s">
        <v>1460</v>
      </c>
    </row>
    <row r="447" s="2" customFormat="1">
      <c r="A447" s="39"/>
      <c r="B447" s="40"/>
      <c r="C447" s="41"/>
      <c r="D447" s="240" t="s">
        <v>1121</v>
      </c>
      <c r="E447" s="41"/>
      <c r="F447" s="285" t="s">
        <v>1459</v>
      </c>
      <c r="G447" s="41"/>
      <c r="H447" s="41"/>
      <c r="I447" s="242"/>
      <c r="J447" s="41"/>
      <c r="K447" s="41"/>
      <c r="L447" s="45"/>
      <c r="M447" s="243"/>
      <c r="N447" s="244"/>
      <c r="O447" s="92"/>
      <c r="P447" s="92"/>
      <c r="Q447" s="92"/>
      <c r="R447" s="92"/>
      <c r="S447" s="92"/>
      <c r="T447" s="93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1121</v>
      </c>
      <c r="AU447" s="18" t="s">
        <v>90</v>
      </c>
    </row>
    <row r="448" s="2" customFormat="1">
      <c r="A448" s="39"/>
      <c r="B448" s="40"/>
      <c r="C448" s="41"/>
      <c r="D448" s="286" t="s">
        <v>1123</v>
      </c>
      <c r="E448" s="41"/>
      <c r="F448" s="287" t="s">
        <v>1461</v>
      </c>
      <c r="G448" s="41"/>
      <c r="H448" s="41"/>
      <c r="I448" s="242"/>
      <c r="J448" s="41"/>
      <c r="K448" s="41"/>
      <c r="L448" s="45"/>
      <c r="M448" s="243"/>
      <c r="N448" s="244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1123</v>
      </c>
      <c r="AU448" s="18" t="s">
        <v>90</v>
      </c>
    </row>
    <row r="449" s="15" customFormat="1">
      <c r="A449" s="15"/>
      <c r="B449" s="288"/>
      <c r="C449" s="289"/>
      <c r="D449" s="240" t="s">
        <v>443</v>
      </c>
      <c r="E449" s="290" t="s">
        <v>1</v>
      </c>
      <c r="F449" s="291" t="s">
        <v>1395</v>
      </c>
      <c r="G449" s="289"/>
      <c r="H449" s="290" t="s">
        <v>1</v>
      </c>
      <c r="I449" s="292"/>
      <c r="J449" s="289"/>
      <c r="K449" s="289"/>
      <c r="L449" s="293"/>
      <c r="M449" s="294"/>
      <c r="N449" s="295"/>
      <c r="O449" s="295"/>
      <c r="P449" s="295"/>
      <c r="Q449" s="295"/>
      <c r="R449" s="295"/>
      <c r="S449" s="295"/>
      <c r="T449" s="296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97" t="s">
        <v>443</v>
      </c>
      <c r="AU449" s="297" t="s">
        <v>90</v>
      </c>
      <c r="AV449" s="15" t="s">
        <v>88</v>
      </c>
      <c r="AW449" s="15" t="s">
        <v>36</v>
      </c>
      <c r="AX449" s="15" t="s">
        <v>80</v>
      </c>
      <c r="AY449" s="297" t="s">
        <v>156</v>
      </c>
    </row>
    <row r="450" s="15" customFormat="1">
      <c r="A450" s="15"/>
      <c r="B450" s="288"/>
      <c r="C450" s="289"/>
      <c r="D450" s="240" t="s">
        <v>443</v>
      </c>
      <c r="E450" s="290" t="s">
        <v>1</v>
      </c>
      <c r="F450" s="291" t="s">
        <v>1462</v>
      </c>
      <c r="G450" s="289"/>
      <c r="H450" s="290" t="s">
        <v>1</v>
      </c>
      <c r="I450" s="292"/>
      <c r="J450" s="289"/>
      <c r="K450" s="289"/>
      <c r="L450" s="293"/>
      <c r="M450" s="294"/>
      <c r="N450" s="295"/>
      <c r="O450" s="295"/>
      <c r="P450" s="295"/>
      <c r="Q450" s="295"/>
      <c r="R450" s="295"/>
      <c r="S450" s="295"/>
      <c r="T450" s="296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97" t="s">
        <v>443</v>
      </c>
      <c r="AU450" s="297" t="s">
        <v>90</v>
      </c>
      <c r="AV450" s="15" t="s">
        <v>88</v>
      </c>
      <c r="AW450" s="15" t="s">
        <v>36</v>
      </c>
      <c r="AX450" s="15" t="s">
        <v>80</v>
      </c>
      <c r="AY450" s="297" t="s">
        <v>156</v>
      </c>
    </row>
    <row r="451" s="13" customFormat="1">
      <c r="A451" s="13"/>
      <c r="B451" s="263"/>
      <c r="C451" s="264"/>
      <c r="D451" s="240" t="s">
        <v>443</v>
      </c>
      <c r="E451" s="265" t="s">
        <v>1</v>
      </c>
      <c r="F451" s="266" t="s">
        <v>1397</v>
      </c>
      <c r="G451" s="264"/>
      <c r="H451" s="267">
        <v>73.700000000000003</v>
      </c>
      <c r="I451" s="268"/>
      <c r="J451" s="264"/>
      <c r="K451" s="264"/>
      <c r="L451" s="269"/>
      <c r="M451" s="270"/>
      <c r="N451" s="271"/>
      <c r="O451" s="271"/>
      <c r="P451" s="271"/>
      <c r="Q451" s="271"/>
      <c r="R451" s="271"/>
      <c r="S451" s="271"/>
      <c r="T451" s="27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73" t="s">
        <v>443</v>
      </c>
      <c r="AU451" s="273" t="s">
        <v>90</v>
      </c>
      <c r="AV451" s="13" t="s">
        <v>90</v>
      </c>
      <c r="AW451" s="13" t="s">
        <v>36</v>
      </c>
      <c r="AX451" s="13" t="s">
        <v>80</v>
      </c>
      <c r="AY451" s="273" t="s">
        <v>156</v>
      </c>
    </row>
    <row r="452" s="14" customFormat="1">
      <c r="A452" s="14"/>
      <c r="B452" s="274"/>
      <c r="C452" s="275"/>
      <c r="D452" s="240" t="s">
        <v>443</v>
      </c>
      <c r="E452" s="276" t="s">
        <v>1</v>
      </c>
      <c r="F452" s="277" t="s">
        <v>445</v>
      </c>
      <c r="G452" s="275"/>
      <c r="H452" s="278">
        <v>73.700000000000003</v>
      </c>
      <c r="I452" s="279"/>
      <c r="J452" s="275"/>
      <c r="K452" s="275"/>
      <c r="L452" s="280"/>
      <c r="M452" s="281"/>
      <c r="N452" s="282"/>
      <c r="O452" s="282"/>
      <c r="P452" s="282"/>
      <c r="Q452" s="282"/>
      <c r="R452" s="282"/>
      <c r="S452" s="282"/>
      <c r="T452" s="283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84" t="s">
        <v>443</v>
      </c>
      <c r="AU452" s="284" t="s">
        <v>90</v>
      </c>
      <c r="AV452" s="14" t="s">
        <v>172</v>
      </c>
      <c r="AW452" s="14" t="s">
        <v>36</v>
      </c>
      <c r="AX452" s="14" t="s">
        <v>88</v>
      </c>
      <c r="AY452" s="284" t="s">
        <v>156</v>
      </c>
    </row>
    <row r="453" s="12" customFormat="1" ht="22.8" customHeight="1">
      <c r="A453" s="12"/>
      <c r="B453" s="211"/>
      <c r="C453" s="212"/>
      <c r="D453" s="213" t="s">
        <v>79</v>
      </c>
      <c r="E453" s="225" t="s">
        <v>1463</v>
      </c>
      <c r="F453" s="225" t="s">
        <v>1464</v>
      </c>
      <c r="G453" s="212"/>
      <c r="H453" s="212"/>
      <c r="I453" s="215"/>
      <c r="J453" s="226">
        <f>BK453</f>
        <v>0</v>
      </c>
      <c r="K453" s="212"/>
      <c r="L453" s="217"/>
      <c r="M453" s="218"/>
      <c r="N453" s="219"/>
      <c r="O453" s="219"/>
      <c r="P453" s="220">
        <f>SUM(P454:P472)</f>
        <v>0</v>
      </c>
      <c r="Q453" s="219"/>
      <c r="R453" s="220">
        <f>SUM(R454:R472)</f>
        <v>0</v>
      </c>
      <c r="S453" s="219"/>
      <c r="T453" s="221">
        <f>SUM(T454:T472)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22" t="s">
        <v>88</v>
      </c>
      <c r="AT453" s="223" t="s">
        <v>79</v>
      </c>
      <c r="AU453" s="223" t="s">
        <v>88</v>
      </c>
      <c r="AY453" s="222" t="s">
        <v>156</v>
      </c>
      <c r="BK453" s="224">
        <f>SUM(BK454:BK472)</f>
        <v>0</v>
      </c>
    </row>
    <row r="454" s="2" customFormat="1" ht="24.15" customHeight="1">
      <c r="A454" s="39"/>
      <c r="B454" s="40"/>
      <c r="C454" s="227" t="s">
        <v>636</v>
      </c>
      <c r="D454" s="227" t="s">
        <v>160</v>
      </c>
      <c r="E454" s="228" t="s">
        <v>1465</v>
      </c>
      <c r="F454" s="229" t="s">
        <v>1466</v>
      </c>
      <c r="G454" s="230" t="s">
        <v>1241</v>
      </c>
      <c r="H454" s="231">
        <v>3.7050000000000001</v>
      </c>
      <c r="I454" s="232"/>
      <c r="J454" s="233">
        <f>ROUND(I454*H454,2)</f>
        <v>0</v>
      </c>
      <c r="K454" s="229" t="s">
        <v>1177</v>
      </c>
      <c r="L454" s="45"/>
      <c r="M454" s="234" t="s">
        <v>1</v>
      </c>
      <c r="N454" s="235" t="s">
        <v>45</v>
      </c>
      <c r="O454" s="92"/>
      <c r="P454" s="236">
        <f>O454*H454</f>
        <v>0</v>
      </c>
      <c r="Q454" s="236">
        <v>0</v>
      </c>
      <c r="R454" s="236">
        <f>Q454*H454</f>
        <v>0</v>
      </c>
      <c r="S454" s="236">
        <v>0</v>
      </c>
      <c r="T454" s="237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8" t="s">
        <v>172</v>
      </c>
      <c r="AT454" s="238" t="s">
        <v>160</v>
      </c>
      <c r="AU454" s="238" t="s">
        <v>90</v>
      </c>
      <c r="AY454" s="18" t="s">
        <v>156</v>
      </c>
      <c r="BE454" s="239">
        <f>IF(N454="základní",J454,0)</f>
        <v>0</v>
      </c>
      <c r="BF454" s="239">
        <f>IF(N454="snížená",J454,0)</f>
        <v>0</v>
      </c>
      <c r="BG454" s="239">
        <f>IF(N454="zákl. přenesená",J454,0)</f>
        <v>0</v>
      </c>
      <c r="BH454" s="239">
        <f>IF(N454="sníž. přenesená",J454,0)</f>
        <v>0</v>
      </c>
      <c r="BI454" s="239">
        <f>IF(N454="nulová",J454,0)</f>
        <v>0</v>
      </c>
      <c r="BJ454" s="18" t="s">
        <v>88</v>
      </c>
      <c r="BK454" s="239">
        <f>ROUND(I454*H454,2)</f>
        <v>0</v>
      </c>
      <c r="BL454" s="18" t="s">
        <v>172</v>
      </c>
      <c r="BM454" s="238" t="s">
        <v>1467</v>
      </c>
    </row>
    <row r="455" s="13" customFormat="1">
      <c r="A455" s="13"/>
      <c r="B455" s="263"/>
      <c r="C455" s="264"/>
      <c r="D455" s="240" t="s">
        <v>443</v>
      </c>
      <c r="E455" s="265" t="s">
        <v>1</v>
      </c>
      <c r="F455" s="266" t="s">
        <v>1468</v>
      </c>
      <c r="G455" s="264"/>
      <c r="H455" s="267">
        <v>2.1509999999999998</v>
      </c>
      <c r="I455" s="268"/>
      <c r="J455" s="264"/>
      <c r="K455" s="264"/>
      <c r="L455" s="269"/>
      <c r="M455" s="270"/>
      <c r="N455" s="271"/>
      <c r="O455" s="271"/>
      <c r="P455" s="271"/>
      <c r="Q455" s="271"/>
      <c r="R455" s="271"/>
      <c r="S455" s="271"/>
      <c r="T455" s="27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73" t="s">
        <v>443</v>
      </c>
      <c r="AU455" s="273" t="s">
        <v>90</v>
      </c>
      <c r="AV455" s="13" t="s">
        <v>90</v>
      </c>
      <c r="AW455" s="13" t="s">
        <v>36</v>
      </c>
      <c r="AX455" s="13" t="s">
        <v>80</v>
      </c>
      <c r="AY455" s="273" t="s">
        <v>156</v>
      </c>
    </row>
    <row r="456" s="13" customFormat="1">
      <c r="A456" s="13"/>
      <c r="B456" s="263"/>
      <c r="C456" s="264"/>
      <c r="D456" s="240" t="s">
        <v>443</v>
      </c>
      <c r="E456" s="265" t="s">
        <v>1</v>
      </c>
      <c r="F456" s="266" t="s">
        <v>1469</v>
      </c>
      <c r="G456" s="264"/>
      <c r="H456" s="267">
        <v>0.13200000000000001</v>
      </c>
      <c r="I456" s="268"/>
      <c r="J456" s="264"/>
      <c r="K456" s="264"/>
      <c r="L456" s="269"/>
      <c r="M456" s="270"/>
      <c r="N456" s="271"/>
      <c r="O456" s="271"/>
      <c r="P456" s="271"/>
      <c r="Q456" s="271"/>
      <c r="R456" s="271"/>
      <c r="S456" s="271"/>
      <c r="T456" s="27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73" t="s">
        <v>443</v>
      </c>
      <c r="AU456" s="273" t="s">
        <v>90</v>
      </c>
      <c r="AV456" s="13" t="s">
        <v>90</v>
      </c>
      <c r="AW456" s="13" t="s">
        <v>36</v>
      </c>
      <c r="AX456" s="13" t="s">
        <v>80</v>
      </c>
      <c r="AY456" s="273" t="s">
        <v>156</v>
      </c>
    </row>
    <row r="457" s="13" customFormat="1">
      <c r="A457" s="13"/>
      <c r="B457" s="263"/>
      <c r="C457" s="264"/>
      <c r="D457" s="240" t="s">
        <v>443</v>
      </c>
      <c r="E457" s="265" t="s">
        <v>1</v>
      </c>
      <c r="F457" s="266" t="s">
        <v>1470</v>
      </c>
      <c r="G457" s="264"/>
      <c r="H457" s="267">
        <v>1.083</v>
      </c>
      <c r="I457" s="268"/>
      <c r="J457" s="264"/>
      <c r="K457" s="264"/>
      <c r="L457" s="269"/>
      <c r="M457" s="270"/>
      <c r="N457" s="271"/>
      <c r="O457" s="271"/>
      <c r="P457" s="271"/>
      <c r="Q457" s="271"/>
      <c r="R457" s="271"/>
      <c r="S457" s="271"/>
      <c r="T457" s="27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73" t="s">
        <v>443</v>
      </c>
      <c r="AU457" s="273" t="s">
        <v>90</v>
      </c>
      <c r="AV457" s="13" t="s">
        <v>90</v>
      </c>
      <c r="AW457" s="13" t="s">
        <v>36</v>
      </c>
      <c r="AX457" s="13" t="s">
        <v>80</v>
      </c>
      <c r="AY457" s="273" t="s">
        <v>156</v>
      </c>
    </row>
    <row r="458" s="13" customFormat="1">
      <c r="A458" s="13"/>
      <c r="B458" s="263"/>
      <c r="C458" s="264"/>
      <c r="D458" s="240" t="s">
        <v>443</v>
      </c>
      <c r="E458" s="265" t="s">
        <v>1</v>
      </c>
      <c r="F458" s="266" t="s">
        <v>1471</v>
      </c>
      <c r="G458" s="264"/>
      <c r="H458" s="267">
        <v>0.33900000000000002</v>
      </c>
      <c r="I458" s="268"/>
      <c r="J458" s="264"/>
      <c r="K458" s="264"/>
      <c r="L458" s="269"/>
      <c r="M458" s="270"/>
      <c r="N458" s="271"/>
      <c r="O458" s="271"/>
      <c r="P458" s="271"/>
      <c r="Q458" s="271"/>
      <c r="R458" s="271"/>
      <c r="S458" s="271"/>
      <c r="T458" s="27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73" t="s">
        <v>443</v>
      </c>
      <c r="AU458" s="273" t="s">
        <v>90</v>
      </c>
      <c r="AV458" s="13" t="s">
        <v>90</v>
      </c>
      <c r="AW458" s="13" t="s">
        <v>36</v>
      </c>
      <c r="AX458" s="13" t="s">
        <v>80</v>
      </c>
      <c r="AY458" s="273" t="s">
        <v>156</v>
      </c>
    </row>
    <row r="459" s="14" customFormat="1">
      <c r="A459" s="14"/>
      <c r="B459" s="274"/>
      <c r="C459" s="275"/>
      <c r="D459" s="240" t="s">
        <v>443</v>
      </c>
      <c r="E459" s="276" t="s">
        <v>1</v>
      </c>
      <c r="F459" s="277" t="s">
        <v>445</v>
      </c>
      <c r="G459" s="275"/>
      <c r="H459" s="278">
        <v>3.7050000000000001</v>
      </c>
      <c r="I459" s="279"/>
      <c r="J459" s="275"/>
      <c r="K459" s="275"/>
      <c r="L459" s="280"/>
      <c r="M459" s="281"/>
      <c r="N459" s="282"/>
      <c r="O459" s="282"/>
      <c r="P459" s="282"/>
      <c r="Q459" s="282"/>
      <c r="R459" s="282"/>
      <c r="S459" s="282"/>
      <c r="T459" s="28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84" t="s">
        <v>443</v>
      </c>
      <c r="AU459" s="284" t="s">
        <v>90</v>
      </c>
      <c r="AV459" s="14" t="s">
        <v>172</v>
      </c>
      <c r="AW459" s="14" t="s">
        <v>36</v>
      </c>
      <c r="AX459" s="14" t="s">
        <v>88</v>
      </c>
      <c r="AY459" s="284" t="s">
        <v>156</v>
      </c>
    </row>
    <row r="460" s="2" customFormat="1" ht="33" customHeight="1">
      <c r="A460" s="39"/>
      <c r="B460" s="40"/>
      <c r="C460" s="227" t="s">
        <v>639</v>
      </c>
      <c r="D460" s="227" t="s">
        <v>160</v>
      </c>
      <c r="E460" s="228" t="s">
        <v>1472</v>
      </c>
      <c r="F460" s="229" t="s">
        <v>1473</v>
      </c>
      <c r="G460" s="230" t="s">
        <v>1241</v>
      </c>
      <c r="H460" s="231">
        <v>13.727</v>
      </c>
      <c r="I460" s="232"/>
      <c r="J460" s="233">
        <f>ROUND(I460*H460,2)</f>
        <v>0</v>
      </c>
      <c r="K460" s="229" t="s">
        <v>1177</v>
      </c>
      <c r="L460" s="45"/>
      <c r="M460" s="234" t="s">
        <v>1</v>
      </c>
      <c r="N460" s="235" t="s">
        <v>45</v>
      </c>
      <c r="O460" s="92"/>
      <c r="P460" s="236">
        <f>O460*H460</f>
        <v>0</v>
      </c>
      <c r="Q460" s="236">
        <v>0</v>
      </c>
      <c r="R460" s="236">
        <f>Q460*H460</f>
        <v>0</v>
      </c>
      <c r="S460" s="236">
        <v>0</v>
      </c>
      <c r="T460" s="237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8" t="s">
        <v>172</v>
      </c>
      <c r="AT460" s="238" t="s">
        <v>160</v>
      </c>
      <c r="AU460" s="238" t="s">
        <v>90</v>
      </c>
      <c r="AY460" s="18" t="s">
        <v>156</v>
      </c>
      <c r="BE460" s="239">
        <f>IF(N460="základní",J460,0)</f>
        <v>0</v>
      </c>
      <c r="BF460" s="239">
        <f>IF(N460="snížená",J460,0)</f>
        <v>0</v>
      </c>
      <c r="BG460" s="239">
        <f>IF(N460="zákl. přenesená",J460,0)</f>
        <v>0</v>
      </c>
      <c r="BH460" s="239">
        <f>IF(N460="sníž. přenesená",J460,0)</f>
        <v>0</v>
      </c>
      <c r="BI460" s="239">
        <f>IF(N460="nulová",J460,0)</f>
        <v>0</v>
      </c>
      <c r="BJ460" s="18" t="s">
        <v>88</v>
      </c>
      <c r="BK460" s="239">
        <f>ROUND(I460*H460,2)</f>
        <v>0</v>
      </c>
      <c r="BL460" s="18" t="s">
        <v>172</v>
      </c>
      <c r="BM460" s="238" t="s">
        <v>1474</v>
      </c>
    </row>
    <row r="461" s="13" customFormat="1">
      <c r="A461" s="13"/>
      <c r="B461" s="263"/>
      <c r="C461" s="264"/>
      <c r="D461" s="240" t="s">
        <v>443</v>
      </c>
      <c r="E461" s="265" t="s">
        <v>1</v>
      </c>
      <c r="F461" s="266" t="s">
        <v>1475</v>
      </c>
      <c r="G461" s="264"/>
      <c r="H461" s="267">
        <v>1.032</v>
      </c>
      <c r="I461" s="268"/>
      <c r="J461" s="264"/>
      <c r="K461" s="264"/>
      <c r="L461" s="269"/>
      <c r="M461" s="270"/>
      <c r="N461" s="271"/>
      <c r="O461" s="271"/>
      <c r="P461" s="271"/>
      <c r="Q461" s="271"/>
      <c r="R461" s="271"/>
      <c r="S461" s="271"/>
      <c r="T461" s="27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73" t="s">
        <v>443</v>
      </c>
      <c r="AU461" s="273" t="s">
        <v>90</v>
      </c>
      <c r="AV461" s="13" t="s">
        <v>90</v>
      </c>
      <c r="AW461" s="13" t="s">
        <v>36</v>
      </c>
      <c r="AX461" s="13" t="s">
        <v>80</v>
      </c>
      <c r="AY461" s="273" t="s">
        <v>156</v>
      </c>
    </row>
    <row r="462" s="13" customFormat="1">
      <c r="A462" s="13"/>
      <c r="B462" s="263"/>
      <c r="C462" s="264"/>
      <c r="D462" s="240" t="s">
        <v>443</v>
      </c>
      <c r="E462" s="265" t="s">
        <v>1</v>
      </c>
      <c r="F462" s="266" t="s">
        <v>1476</v>
      </c>
      <c r="G462" s="264"/>
      <c r="H462" s="267">
        <v>1.98</v>
      </c>
      <c r="I462" s="268"/>
      <c r="J462" s="264"/>
      <c r="K462" s="264"/>
      <c r="L462" s="269"/>
      <c r="M462" s="270"/>
      <c r="N462" s="271"/>
      <c r="O462" s="271"/>
      <c r="P462" s="271"/>
      <c r="Q462" s="271"/>
      <c r="R462" s="271"/>
      <c r="S462" s="271"/>
      <c r="T462" s="27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73" t="s">
        <v>443</v>
      </c>
      <c r="AU462" s="273" t="s">
        <v>90</v>
      </c>
      <c r="AV462" s="13" t="s">
        <v>90</v>
      </c>
      <c r="AW462" s="13" t="s">
        <v>36</v>
      </c>
      <c r="AX462" s="13" t="s">
        <v>80</v>
      </c>
      <c r="AY462" s="273" t="s">
        <v>156</v>
      </c>
    </row>
    <row r="463" s="13" customFormat="1">
      <c r="A463" s="13"/>
      <c r="B463" s="263"/>
      <c r="C463" s="264"/>
      <c r="D463" s="240" t="s">
        <v>443</v>
      </c>
      <c r="E463" s="265" t="s">
        <v>1</v>
      </c>
      <c r="F463" s="266" t="s">
        <v>1477</v>
      </c>
      <c r="G463" s="264"/>
      <c r="H463" s="267">
        <v>7.2389999999999999</v>
      </c>
      <c r="I463" s="268"/>
      <c r="J463" s="264"/>
      <c r="K463" s="264"/>
      <c r="L463" s="269"/>
      <c r="M463" s="270"/>
      <c r="N463" s="271"/>
      <c r="O463" s="271"/>
      <c r="P463" s="271"/>
      <c r="Q463" s="271"/>
      <c r="R463" s="271"/>
      <c r="S463" s="271"/>
      <c r="T463" s="27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73" t="s">
        <v>443</v>
      </c>
      <c r="AU463" s="273" t="s">
        <v>90</v>
      </c>
      <c r="AV463" s="13" t="s">
        <v>90</v>
      </c>
      <c r="AW463" s="13" t="s">
        <v>36</v>
      </c>
      <c r="AX463" s="13" t="s">
        <v>80</v>
      </c>
      <c r="AY463" s="273" t="s">
        <v>156</v>
      </c>
    </row>
    <row r="464" s="13" customFormat="1">
      <c r="A464" s="13"/>
      <c r="B464" s="263"/>
      <c r="C464" s="264"/>
      <c r="D464" s="240" t="s">
        <v>443</v>
      </c>
      <c r="E464" s="265" t="s">
        <v>1</v>
      </c>
      <c r="F464" s="266" t="s">
        <v>1478</v>
      </c>
      <c r="G464" s="264"/>
      <c r="H464" s="267">
        <v>0.48399999999999999</v>
      </c>
      <c r="I464" s="268"/>
      <c r="J464" s="264"/>
      <c r="K464" s="264"/>
      <c r="L464" s="269"/>
      <c r="M464" s="270"/>
      <c r="N464" s="271"/>
      <c r="O464" s="271"/>
      <c r="P464" s="271"/>
      <c r="Q464" s="271"/>
      <c r="R464" s="271"/>
      <c r="S464" s="271"/>
      <c r="T464" s="27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73" t="s">
        <v>443</v>
      </c>
      <c r="AU464" s="273" t="s">
        <v>90</v>
      </c>
      <c r="AV464" s="13" t="s">
        <v>90</v>
      </c>
      <c r="AW464" s="13" t="s">
        <v>36</v>
      </c>
      <c r="AX464" s="13" t="s">
        <v>80</v>
      </c>
      <c r="AY464" s="273" t="s">
        <v>156</v>
      </c>
    </row>
    <row r="465" s="13" customFormat="1">
      <c r="A465" s="13"/>
      <c r="B465" s="263"/>
      <c r="C465" s="264"/>
      <c r="D465" s="240" t="s">
        <v>443</v>
      </c>
      <c r="E465" s="265" t="s">
        <v>1</v>
      </c>
      <c r="F465" s="266" t="s">
        <v>1479</v>
      </c>
      <c r="G465" s="264"/>
      <c r="H465" s="267">
        <v>2.992</v>
      </c>
      <c r="I465" s="268"/>
      <c r="J465" s="264"/>
      <c r="K465" s="264"/>
      <c r="L465" s="269"/>
      <c r="M465" s="270"/>
      <c r="N465" s="271"/>
      <c r="O465" s="271"/>
      <c r="P465" s="271"/>
      <c r="Q465" s="271"/>
      <c r="R465" s="271"/>
      <c r="S465" s="271"/>
      <c r="T465" s="27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73" t="s">
        <v>443</v>
      </c>
      <c r="AU465" s="273" t="s">
        <v>90</v>
      </c>
      <c r="AV465" s="13" t="s">
        <v>90</v>
      </c>
      <c r="AW465" s="13" t="s">
        <v>36</v>
      </c>
      <c r="AX465" s="13" t="s">
        <v>80</v>
      </c>
      <c r="AY465" s="273" t="s">
        <v>156</v>
      </c>
    </row>
    <row r="466" s="14" customFormat="1">
      <c r="A466" s="14"/>
      <c r="B466" s="274"/>
      <c r="C466" s="275"/>
      <c r="D466" s="240" t="s">
        <v>443</v>
      </c>
      <c r="E466" s="276" t="s">
        <v>1</v>
      </c>
      <c r="F466" s="277" t="s">
        <v>445</v>
      </c>
      <c r="G466" s="275"/>
      <c r="H466" s="278">
        <v>13.727</v>
      </c>
      <c r="I466" s="279"/>
      <c r="J466" s="275"/>
      <c r="K466" s="275"/>
      <c r="L466" s="280"/>
      <c r="M466" s="281"/>
      <c r="N466" s="282"/>
      <c r="O466" s="282"/>
      <c r="P466" s="282"/>
      <c r="Q466" s="282"/>
      <c r="R466" s="282"/>
      <c r="S466" s="282"/>
      <c r="T466" s="28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84" t="s">
        <v>443</v>
      </c>
      <c r="AU466" s="284" t="s">
        <v>90</v>
      </c>
      <c r="AV466" s="14" t="s">
        <v>172</v>
      </c>
      <c r="AW466" s="14" t="s">
        <v>36</v>
      </c>
      <c r="AX466" s="14" t="s">
        <v>88</v>
      </c>
      <c r="AY466" s="284" t="s">
        <v>156</v>
      </c>
    </row>
    <row r="467" s="2" customFormat="1" ht="24.15" customHeight="1">
      <c r="A467" s="39"/>
      <c r="B467" s="40"/>
      <c r="C467" s="227" t="s">
        <v>642</v>
      </c>
      <c r="D467" s="227" t="s">
        <v>160</v>
      </c>
      <c r="E467" s="228" t="s">
        <v>1480</v>
      </c>
      <c r="F467" s="229" t="s">
        <v>1481</v>
      </c>
      <c r="G467" s="230" t="s">
        <v>1241</v>
      </c>
      <c r="H467" s="231">
        <v>6.6980000000000004</v>
      </c>
      <c r="I467" s="232"/>
      <c r="J467" s="233">
        <f>ROUND(I467*H467,2)</f>
        <v>0</v>
      </c>
      <c r="K467" s="229" t="s">
        <v>1119</v>
      </c>
      <c r="L467" s="45"/>
      <c r="M467" s="234" t="s">
        <v>1</v>
      </c>
      <c r="N467" s="235" t="s">
        <v>45</v>
      </c>
      <c r="O467" s="92"/>
      <c r="P467" s="236">
        <f>O467*H467</f>
        <v>0</v>
      </c>
      <c r="Q467" s="236">
        <v>0</v>
      </c>
      <c r="R467" s="236">
        <f>Q467*H467</f>
        <v>0</v>
      </c>
      <c r="S467" s="236">
        <v>0</v>
      </c>
      <c r="T467" s="237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8" t="s">
        <v>172</v>
      </c>
      <c r="AT467" s="238" t="s">
        <v>160</v>
      </c>
      <c r="AU467" s="238" t="s">
        <v>90</v>
      </c>
      <c r="AY467" s="18" t="s">
        <v>156</v>
      </c>
      <c r="BE467" s="239">
        <f>IF(N467="základní",J467,0)</f>
        <v>0</v>
      </c>
      <c r="BF467" s="239">
        <f>IF(N467="snížená",J467,0)</f>
        <v>0</v>
      </c>
      <c r="BG467" s="239">
        <f>IF(N467="zákl. přenesená",J467,0)</f>
        <v>0</v>
      </c>
      <c r="BH467" s="239">
        <f>IF(N467="sníž. přenesená",J467,0)</f>
        <v>0</v>
      </c>
      <c r="BI467" s="239">
        <f>IF(N467="nulová",J467,0)</f>
        <v>0</v>
      </c>
      <c r="BJ467" s="18" t="s">
        <v>88</v>
      </c>
      <c r="BK467" s="239">
        <f>ROUND(I467*H467,2)</f>
        <v>0</v>
      </c>
      <c r="BL467" s="18" t="s">
        <v>172</v>
      </c>
      <c r="BM467" s="238" t="s">
        <v>1482</v>
      </c>
    </row>
    <row r="468" s="2" customFormat="1">
      <c r="A468" s="39"/>
      <c r="B468" s="40"/>
      <c r="C468" s="41"/>
      <c r="D468" s="240" t="s">
        <v>1121</v>
      </c>
      <c r="E468" s="41"/>
      <c r="F468" s="285" t="s">
        <v>1483</v>
      </c>
      <c r="G468" s="41"/>
      <c r="H468" s="41"/>
      <c r="I468" s="242"/>
      <c r="J468" s="41"/>
      <c r="K468" s="41"/>
      <c r="L468" s="45"/>
      <c r="M468" s="243"/>
      <c r="N468" s="244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1121</v>
      </c>
      <c r="AU468" s="18" t="s">
        <v>90</v>
      </c>
    </row>
    <row r="469" s="2" customFormat="1">
      <c r="A469" s="39"/>
      <c r="B469" s="40"/>
      <c r="C469" s="41"/>
      <c r="D469" s="286" t="s">
        <v>1123</v>
      </c>
      <c r="E469" s="41"/>
      <c r="F469" s="287" t="s">
        <v>1484</v>
      </c>
      <c r="G469" s="41"/>
      <c r="H469" s="41"/>
      <c r="I469" s="242"/>
      <c r="J469" s="41"/>
      <c r="K469" s="41"/>
      <c r="L469" s="45"/>
      <c r="M469" s="243"/>
      <c r="N469" s="244"/>
      <c r="O469" s="92"/>
      <c r="P469" s="92"/>
      <c r="Q469" s="92"/>
      <c r="R469" s="92"/>
      <c r="S469" s="92"/>
      <c r="T469" s="93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1123</v>
      </c>
      <c r="AU469" s="18" t="s">
        <v>90</v>
      </c>
    </row>
    <row r="470" s="15" customFormat="1">
      <c r="A470" s="15"/>
      <c r="B470" s="288"/>
      <c r="C470" s="289"/>
      <c r="D470" s="240" t="s">
        <v>443</v>
      </c>
      <c r="E470" s="290" t="s">
        <v>1</v>
      </c>
      <c r="F470" s="291" t="s">
        <v>1485</v>
      </c>
      <c r="G470" s="289"/>
      <c r="H470" s="290" t="s">
        <v>1</v>
      </c>
      <c r="I470" s="292"/>
      <c r="J470" s="289"/>
      <c r="K470" s="289"/>
      <c r="L470" s="293"/>
      <c r="M470" s="294"/>
      <c r="N470" s="295"/>
      <c r="O470" s="295"/>
      <c r="P470" s="295"/>
      <c r="Q470" s="295"/>
      <c r="R470" s="295"/>
      <c r="S470" s="295"/>
      <c r="T470" s="296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97" t="s">
        <v>443</v>
      </c>
      <c r="AU470" s="297" t="s">
        <v>90</v>
      </c>
      <c r="AV470" s="15" t="s">
        <v>88</v>
      </c>
      <c r="AW470" s="15" t="s">
        <v>36</v>
      </c>
      <c r="AX470" s="15" t="s">
        <v>80</v>
      </c>
      <c r="AY470" s="297" t="s">
        <v>156</v>
      </c>
    </row>
    <row r="471" s="13" customFormat="1">
      <c r="A471" s="13"/>
      <c r="B471" s="263"/>
      <c r="C471" s="264"/>
      <c r="D471" s="240" t="s">
        <v>443</v>
      </c>
      <c r="E471" s="265" t="s">
        <v>1</v>
      </c>
      <c r="F471" s="266" t="s">
        <v>1486</v>
      </c>
      <c r="G471" s="264"/>
      <c r="H471" s="267">
        <v>6.6980000000000004</v>
      </c>
      <c r="I471" s="268"/>
      <c r="J471" s="264"/>
      <c r="K471" s="264"/>
      <c r="L471" s="269"/>
      <c r="M471" s="270"/>
      <c r="N471" s="271"/>
      <c r="O471" s="271"/>
      <c r="P471" s="271"/>
      <c r="Q471" s="271"/>
      <c r="R471" s="271"/>
      <c r="S471" s="271"/>
      <c r="T471" s="27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73" t="s">
        <v>443</v>
      </c>
      <c r="AU471" s="273" t="s">
        <v>90</v>
      </c>
      <c r="AV471" s="13" t="s">
        <v>90</v>
      </c>
      <c r="AW471" s="13" t="s">
        <v>36</v>
      </c>
      <c r="AX471" s="13" t="s">
        <v>80</v>
      </c>
      <c r="AY471" s="273" t="s">
        <v>156</v>
      </c>
    </row>
    <row r="472" s="14" customFormat="1">
      <c r="A472" s="14"/>
      <c r="B472" s="274"/>
      <c r="C472" s="275"/>
      <c r="D472" s="240" t="s">
        <v>443</v>
      </c>
      <c r="E472" s="276" t="s">
        <v>1</v>
      </c>
      <c r="F472" s="277" t="s">
        <v>445</v>
      </c>
      <c r="G472" s="275"/>
      <c r="H472" s="278">
        <v>6.6980000000000004</v>
      </c>
      <c r="I472" s="279"/>
      <c r="J472" s="275"/>
      <c r="K472" s="275"/>
      <c r="L472" s="280"/>
      <c r="M472" s="281"/>
      <c r="N472" s="282"/>
      <c r="O472" s="282"/>
      <c r="P472" s="282"/>
      <c r="Q472" s="282"/>
      <c r="R472" s="282"/>
      <c r="S472" s="282"/>
      <c r="T472" s="28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84" t="s">
        <v>443</v>
      </c>
      <c r="AU472" s="284" t="s">
        <v>90</v>
      </c>
      <c r="AV472" s="14" t="s">
        <v>172</v>
      </c>
      <c r="AW472" s="14" t="s">
        <v>36</v>
      </c>
      <c r="AX472" s="14" t="s">
        <v>88</v>
      </c>
      <c r="AY472" s="284" t="s">
        <v>156</v>
      </c>
    </row>
    <row r="473" s="12" customFormat="1" ht="22.8" customHeight="1">
      <c r="A473" s="12"/>
      <c r="B473" s="211"/>
      <c r="C473" s="212"/>
      <c r="D473" s="213" t="s">
        <v>79</v>
      </c>
      <c r="E473" s="225" t="s">
        <v>1487</v>
      </c>
      <c r="F473" s="225" t="s">
        <v>1488</v>
      </c>
      <c r="G473" s="212"/>
      <c r="H473" s="212"/>
      <c r="I473" s="215"/>
      <c r="J473" s="226">
        <f>BK473</f>
        <v>0</v>
      </c>
      <c r="K473" s="212"/>
      <c r="L473" s="217"/>
      <c r="M473" s="218"/>
      <c r="N473" s="219"/>
      <c r="O473" s="219"/>
      <c r="P473" s="220">
        <f>SUM(P474:P476)</f>
        <v>0</v>
      </c>
      <c r="Q473" s="219"/>
      <c r="R473" s="220">
        <f>SUM(R474:R476)</f>
        <v>0</v>
      </c>
      <c r="S473" s="219"/>
      <c r="T473" s="221">
        <f>SUM(T474:T476)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22" t="s">
        <v>155</v>
      </c>
      <c r="AT473" s="223" t="s">
        <v>79</v>
      </c>
      <c r="AU473" s="223" t="s">
        <v>88</v>
      </c>
      <c r="AY473" s="222" t="s">
        <v>156</v>
      </c>
      <c r="BK473" s="224">
        <f>SUM(BK474:BK476)</f>
        <v>0</v>
      </c>
    </row>
    <row r="474" s="2" customFormat="1" ht="24.15" customHeight="1">
      <c r="A474" s="39"/>
      <c r="B474" s="40"/>
      <c r="C474" s="227" t="s">
        <v>645</v>
      </c>
      <c r="D474" s="227" t="s">
        <v>160</v>
      </c>
      <c r="E474" s="228" t="s">
        <v>1489</v>
      </c>
      <c r="F474" s="229" t="s">
        <v>1490</v>
      </c>
      <c r="G474" s="230" t="s">
        <v>1241</v>
      </c>
      <c r="H474" s="231">
        <v>89.844999999999999</v>
      </c>
      <c r="I474" s="232"/>
      <c r="J474" s="233">
        <f>ROUND(I474*H474,2)</f>
        <v>0</v>
      </c>
      <c r="K474" s="229" t="s">
        <v>1119</v>
      </c>
      <c r="L474" s="45"/>
      <c r="M474" s="234" t="s">
        <v>1</v>
      </c>
      <c r="N474" s="235" t="s">
        <v>45</v>
      </c>
      <c r="O474" s="92"/>
      <c r="P474" s="236">
        <f>O474*H474</f>
        <v>0</v>
      </c>
      <c r="Q474" s="236">
        <v>0</v>
      </c>
      <c r="R474" s="236">
        <f>Q474*H474</f>
        <v>0</v>
      </c>
      <c r="S474" s="236">
        <v>0</v>
      </c>
      <c r="T474" s="23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8" t="s">
        <v>172</v>
      </c>
      <c r="AT474" s="238" t="s">
        <v>160</v>
      </c>
      <c r="AU474" s="238" t="s">
        <v>90</v>
      </c>
      <c r="AY474" s="18" t="s">
        <v>156</v>
      </c>
      <c r="BE474" s="239">
        <f>IF(N474="základní",J474,0)</f>
        <v>0</v>
      </c>
      <c r="BF474" s="239">
        <f>IF(N474="snížená",J474,0)</f>
        <v>0</v>
      </c>
      <c r="BG474" s="239">
        <f>IF(N474="zákl. přenesená",J474,0)</f>
        <v>0</v>
      </c>
      <c r="BH474" s="239">
        <f>IF(N474="sníž. přenesená",J474,0)</f>
        <v>0</v>
      </c>
      <c r="BI474" s="239">
        <f>IF(N474="nulová",J474,0)</f>
        <v>0</v>
      </c>
      <c r="BJ474" s="18" t="s">
        <v>88</v>
      </c>
      <c r="BK474" s="239">
        <f>ROUND(I474*H474,2)</f>
        <v>0</v>
      </c>
      <c r="BL474" s="18" t="s">
        <v>172</v>
      </c>
      <c r="BM474" s="238" t="s">
        <v>1491</v>
      </c>
    </row>
    <row r="475" s="2" customFormat="1">
      <c r="A475" s="39"/>
      <c r="B475" s="40"/>
      <c r="C475" s="41"/>
      <c r="D475" s="240" t="s">
        <v>1121</v>
      </c>
      <c r="E475" s="41"/>
      <c r="F475" s="285" t="s">
        <v>1492</v>
      </c>
      <c r="G475" s="41"/>
      <c r="H475" s="41"/>
      <c r="I475" s="242"/>
      <c r="J475" s="41"/>
      <c r="K475" s="41"/>
      <c r="L475" s="45"/>
      <c r="M475" s="243"/>
      <c r="N475" s="244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1121</v>
      </c>
      <c r="AU475" s="18" t="s">
        <v>90</v>
      </c>
    </row>
    <row r="476" s="2" customFormat="1">
      <c r="A476" s="39"/>
      <c r="B476" s="40"/>
      <c r="C476" s="41"/>
      <c r="D476" s="286" t="s">
        <v>1123</v>
      </c>
      <c r="E476" s="41"/>
      <c r="F476" s="287" t="s">
        <v>1493</v>
      </c>
      <c r="G476" s="41"/>
      <c r="H476" s="41"/>
      <c r="I476" s="242"/>
      <c r="J476" s="41"/>
      <c r="K476" s="41"/>
      <c r="L476" s="45"/>
      <c r="M476" s="243"/>
      <c r="N476" s="244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1123</v>
      </c>
      <c r="AU476" s="18" t="s">
        <v>90</v>
      </c>
    </row>
    <row r="477" s="12" customFormat="1" ht="25.92" customHeight="1">
      <c r="A477" s="12"/>
      <c r="B477" s="211"/>
      <c r="C477" s="212"/>
      <c r="D477" s="213" t="s">
        <v>79</v>
      </c>
      <c r="E477" s="214" t="s">
        <v>1494</v>
      </c>
      <c r="F477" s="214" t="s">
        <v>1495</v>
      </c>
      <c r="G477" s="212"/>
      <c r="H477" s="212"/>
      <c r="I477" s="215"/>
      <c r="J477" s="216">
        <f>BK477</f>
        <v>0</v>
      </c>
      <c r="K477" s="212"/>
      <c r="L477" s="217"/>
      <c r="M477" s="218"/>
      <c r="N477" s="219"/>
      <c r="O477" s="219"/>
      <c r="P477" s="220">
        <f>P478+P530</f>
        <v>0</v>
      </c>
      <c r="Q477" s="219"/>
      <c r="R477" s="220">
        <f>R478+R530</f>
        <v>1.8279080000000003</v>
      </c>
      <c r="S477" s="219"/>
      <c r="T477" s="221">
        <f>T478+T530</f>
        <v>97.836817000000011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22" t="s">
        <v>90</v>
      </c>
      <c r="AT477" s="223" t="s">
        <v>79</v>
      </c>
      <c r="AU477" s="223" t="s">
        <v>80</v>
      </c>
      <c r="AY477" s="222" t="s">
        <v>156</v>
      </c>
      <c r="BK477" s="224">
        <f>BK478+BK530</f>
        <v>0</v>
      </c>
    </row>
    <row r="478" s="12" customFormat="1" ht="22.8" customHeight="1">
      <c r="A478" s="12"/>
      <c r="B478" s="211"/>
      <c r="C478" s="212"/>
      <c r="D478" s="213" t="s">
        <v>79</v>
      </c>
      <c r="E478" s="225" t="s">
        <v>1496</v>
      </c>
      <c r="F478" s="225" t="s">
        <v>1497</v>
      </c>
      <c r="G478" s="212"/>
      <c r="H478" s="212"/>
      <c r="I478" s="215"/>
      <c r="J478" s="226">
        <f>BK478</f>
        <v>0</v>
      </c>
      <c r="K478" s="212"/>
      <c r="L478" s="217"/>
      <c r="M478" s="218"/>
      <c r="N478" s="219"/>
      <c r="O478" s="219"/>
      <c r="P478" s="220">
        <f>SUM(P479:P529)</f>
        <v>0</v>
      </c>
      <c r="Q478" s="219"/>
      <c r="R478" s="220">
        <f>SUM(R479:R529)</f>
        <v>1.7119080000000002</v>
      </c>
      <c r="S478" s="219"/>
      <c r="T478" s="221">
        <f>SUM(T479:T529)</f>
        <v>97.836817000000011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22" t="s">
        <v>90</v>
      </c>
      <c r="AT478" s="223" t="s">
        <v>79</v>
      </c>
      <c r="AU478" s="223" t="s">
        <v>88</v>
      </c>
      <c r="AY478" s="222" t="s">
        <v>156</v>
      </c>
      <c r="BK478" s="224">
        <f>SUM(BK479:BK529)</f>
        <v>0</v>
      </c>
    </row>
    <row r="479" s="2" customFormat="1" ht="24.15" customHeight="1">
      <c r="A479" s="39"/>
      <c r="B479" s="40"/>
      <c r="C479" s="227" t="s">
        <v>650</v>
      </c>
      <c r="D479" s="227" t="s">
        <v>160</v>
      </c>
      <c r="E479" s="228" t="s">
        <v>1498</v>
      </c>
      <c r="F479" s="229" t="s">
        <v>1499</v>
      </c>
      <c r="G479" s="230" t="s">
        <v>946</v>
      </c>
      <c r="H479" s="231">
        <v>16.5</v>
      </c>
      <c r="I479" s="232"/>
      <c r="J479" s="233">
        <f>ROUND(I479*H479,2)</f>
        <v>0</v>
      </c>
      <c r="K479" s="229" t="s">
        <v>1119</v>
      </c>
      <c r="L479" s="45"/>
      <c r="M479" s="234" t="s">
        <v>1</v>
      </c>
      <c r="N479" s="235" t="s">
        <v>45</v>
      </c>
      <c r="O479" s="92"/>
      <c r="P479" s="236">
        <f>O479*H479</f>
        <v>0</v>
      </c>
      <c r="Q479" s="236">
        <v>0</v>
      </c>
      <c r="R479" s="236">
        <f>Q479*H479</f>
        <v>0</v>
      </c>
      <c r="S479" s="236">
        <v>0.016</v>
      </c>
      <c r="T479" s="237">
        <f>S479*H479</f>
        <v>0.26400000000000001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8" t="s">
        <v>229</v>
      </c>
      <c r="AT479" s="238" t="s">
        <v>160</v>
      </c>
      <c r="AU479" s="238" t="s">
        <v>90</v>
      </c>
      <c r="AY479" s="18" t="s">
        <v>156</v>
      </c>
      <c r="BE479" s="239">
        <f>IF(N479="základní",J479,0)</f>
        <v>0</v>
      </c>
      <c r="BF479" s="239">
        <f>IF(N479="snížená",J479,0)</f>
        <v>0</v>
      </c>
      <c r="BG479" s="239">
        <f>IF(N479="zákl. přenesená",J479,0)</f>
        <v>0</v>
      </c>
      <c r="BH479" s="239">
        <f>IF(N479="sníž. přenesená",J479,0)</f>
        <v>0</v>
      </c>
      <c r="BI479" s="239">
        <f>IF(N479="nulová",J479,0)</f>
        <v>0</v>
      </c>
      <c r="BJ479" s="18" t="s">
        <v>88</v>
      </c>
      <c r="BK479" s="239">
        <f>ROUND(I479*H479,2)</f>
        <v>0</v>
      </c>
      <c r="BL479" s="18" t="s">
        <v>229</v>
      </c>
      <c r="BM479" s="238" t="s">
        <v>1500</v>
      </c>
    </row>
    <row r="480" s="2" customFormat="1">
      <c r="A480" s="39"/>
      <c r="B480" s="40"/>
      <c r="C480" s="41"/>
      <c r="D480" s="240" t="s">
        <v>1121</v>
      </c>
      <c r="E480" s="41"/>
      <c r="F480" s="285" t="s">
        <v>1501</v>
      </c>
      <c r="G480" s="41"/>
      <c r="H480" s="41"/>
      <c r="I480" s="242"/>
      <c r="J480" s="41"/>
      <c r="K480" s="41"/>
      <c r="L480" s="45"/>
      <c r="M480" s="243"/>
      <c r="N480" s="244"/>
      <c r="O480" s="92"/>
      <c r="P480" s="92"/>
      <c r="Q480" s="92"/>
      <c r="R480" s="92"/>
      <c r="S480" s="92"/>
      <c r="T480" s="93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1121</v>
      </c>
      <c r="AU480" s="18" t="s">
        <v>90</v>
      </c>
    </row>
    <row r="481" s="2" customFormat="1">
      <c r="A481" s="39"/>
      <c r="B481" s="40"/>
      <c r="C481" s="41"/>
      <c r="D481" s="286" t="s">
        <v>1123</v>
      </c>
      <c r="E481" s="41"/>
      <c r="F481" s="287" t="s">
        <v>1502</v>
      </c>
      <c r="G481" s="41"/>
      <c r="H481" s="41"/>
      <c r="I481" s="242"/>
      <c r="J481" s="41"/>
      <c r="K481" s="41"/>
      <c r="L481" s="45"/>
      <c r="M481" s="243"/>
      <c r="N481" s="244"/>
      <c r="O481" s="92"/>
      <c r="P481" s="92"/>
      <c r="Q481" s="92"/>
      <c r="R481" s="92"/>
      <c r="S481" s="92"/>
      <c r="T481" s="93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1123</v>
      </c>
      <c r="AU481" s="18" t="s">
        <v>90</v>
      </c>
    </row>
    <row r="482" s="15" customFormat="1">
      <c r="A482" s="15"/>
      <c r="B482" s="288"/>
      <c r="C482" s="289"/>
      <c r="D482" s="240" t="s">
        <v>443</v>
      </c>
      <c r="E482" s="290" t="s">
        <v>1</v>
      </c>
      <c r="F482" s="291" t="s">
        <v>1503</v>
      </c>
      <c r="G482" s="289"/>
      <c r="H482" s="290" t="s">
        <v>1</v>
      </c>
      <c r="I482" s="292"/>
      <c r="J482" s="289"/>
      <c r="K482" s="289"/>
      <c r="L482" s="293"/>
      <c r="M482" s="294"/>
      <c r="N482" s="295"/>
      <c r="O482" s="295"/>
      <c r="P482" s="295"/>
      <c r="Q482" s="295"/>
      <c r="R482" s="295"/>
      <c r="S482" s="295"/>
      <c r="T482" s="296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97" t="s">
        <v>443</v>
      </c>
      <c r="AU482" s="297" t="s">
        <v>90</v>
      </c>
      <c r="AV482" s="15" t="s">
        <v>88</v>
      </c>
      <c r="AW482" s="15" t="s">
        <v>36</v>
      </c>
      <c r="AX482" s="15" t="s">
        <v>80</v>
      </c>
      <c r="AY482" s="297" t="s">
        <v>156</v>
      </c>
    </row>
    <row r="483" s="13" customFormat="1">
      <c r="A483" s="13"/>
      <c r="B483" s="263"/>
      <c r="C483" s="264"/>
      <c r="D483" s="240" t="s">
        <v>443</v>
      </c>
      <c r="E483" s="265" t="s">
        <v>1</v>
      </c>
      <c r="F483" s="266" t="s">
        <v>1504</v>
      </c>
      <c r="G483" s="264"/>
      <c r="H483" s="267">
        <v>16.5</v>
      </c>
      <c r="I483" s="268"/>
      <c r="J483" s="264"/>
      <c r="K483" s="264"/>
      <c r="L483" s="269"/>
      <c r="M483" s="270"/>
      <c r="N483" s="271"/>
      <c r="O483" s="271"/>
      <c r="P483" s="271"/>
      <c r="Q483" s="271"/>
      <c r="R483" s="271"/>
      <c r="S483" s="271"/>
      <c r="T483" s="27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73" t="s">
        <v>443</v>
      </c>
      <c r="AU483" s="273" t="s">
        <v>90</v>
      </c>
      <c r="AV483" s="13" t="s">
        <v>90</v>
      </c>
      <c r="AW483" s="13" t="s">
        <v>36</v>
      </c>
      <c r="AX483" s="13" t="s">
        <v>80</v>
      </c>
      <c r="AY483" s="273" t="s">
        <v>156</v>
      </c>
    </row>
    <row r="484" s="14" customFormat="1">
      <c r="A484" s="14"/>
      <c r="B484" s="274"/>
      <c r="C484" s="275"/>
      <c r="D484" s="240" t="s">
        <v>443</v>
      </c>
      <c r="E484" s="276" t="s">
        <v>1</v>
      </c>
      <c r="F484" s="277" t="s">
        <v>445</v>
      </c>
      <c r="G484" s="275"/>
      <c r="H484" s="278">
        <v>16.5</v>
      </c>
      <c r="I484" s="279"/>
      <c r="J484" s="275"/>
      <c r="K484" s="275"/>
      <c r="L484" s="280"/>
      <c r="M484" s="281"/>
      <c r="N484" s="282"/>
      <c r="O484" s="282"/>
      <c r="P484" s="282"/>
      <c r="Q484" s="282"/>
      <c r="R484" s="282"/>
      <c r="S484" s="282"/>
      <c r="T484" s="28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84" t="s">
        <v>443</v>
      </c>
      <c r="AU484" s="284" t="s">
        <v>90</v>
      </c>
      <c r="AV484" s="14" t="s">
        <v>172</v>
      </c>
      <c r="AW484" s="14" t="s">
        <v>36</v>
      </c>
      <c r="AX484" s="14" t="s">
        <v>88</v>
      </c>
      <c r="AY484" s="284" t="s">
        <v>156</v>
      </c>
    </row>
    <row r="485" s="2" customFormat="1" ht="44.25" customHeight="1">
      <c r="A485" s="39"/>
      <c r="B485" s="40"/>
      <c r="C485" s="227" t="s">
        <v>655</v>
      </c>
      <c r="D485" s="227" t="s">
        <v>160</v>
      </c>
      <c r="E485" s="228" t="s">
        <v>1505</v>
      </c>
      <c r="F485" s="229" t="s">
        <v>1506</v>
      </c>
      <c r="G485" s="230" t="s">
        <v>1507</v>
      </c>
      <c r="H485" s="231">
        <v>102.90000000000001</v>
      </c>
      <c r="I485" s="232"/>
      <c r="J485" s="233">
        <f>ROUND(I485*H485,2)</f>
        <v>0</v>
      </c>
      <c r="K485" s="229" t="s">
        <v>1177</v>
      </c>
      <c r="L485" s="45"/>
      <c r="M485" s="234" t="s">
        <v>1</v>
      </c>
      <c r="N485" s="235" t="s">
        <v>45</v>
      </c>
      <c r="O485" s="92"/>
      <c r="P485" s="236">
        <f>O485*H485</f>
        <v>0</v>
      </c>
      <c r="Q485" s="236">
        <v>0.0012700000000000001</v>
      </c>
      <c r="R485" s="236">
        <f>Q485*H485</f>
        <v>0.13068300000000002</v>
      </c>
      <c r="S485" s="236">
        <v>0</v>
      </c>
      <c r="T485" s="237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8" t="s">
        <v>229</v>
      </c>
      <c r="AT485" s="238" t="s">
        <v>160</v>
      </c>
      <c r="AU485" s="238" t="s">
        <v>90</v>
      </c>
      <c r="AY485" s="18" t="s">
        <v>156</v>
      </c>
      <c r="BE485" s="239">
        <f>IF(N485="základní",J485,0)</f>
        <v>0</v>
      </c>
      <c r="BF485" s="239">
        <f>IF(N485="snížená",J485,0)</f>
        <v>0</v>
      </c>
      <c r="BG485" s="239">
        <f>IF(N485="zákl. přenesená",J485,0)</f>
        <v>0</v>
      </c>
      <c r="BH485" s="239">
        <f>IF(N485="sníž. přenesená",J485,0)</f>
        <v>0</v>
      </c>
      <c r="BI485" s="239">
        <f>IF(N485="nulová",J485,0)</f>
        <v>0</v>
      </c>
      <c r="BJ485" s="18" t="s">
        <v>88</v>
      </c>
      <c r="BK485" s="239">
        <f>ROUND(I485*H485,2)</f>
        <v>0</v>
      </c>
      <c r="BL485" s="18" t="s">
        <v>229</v>
      </c>
      <c r="BM485" s="238" t="s">
        <v>1508</v>
      </c>
    </row>
    <row r="486" s="15" customFormat="1">
      <c r="A486" s="15"/>
      <c r="B486" s="288"/>
      <c r="C486" s="289"/>
      <c r="D486" s="240" t="s">
        <v>443</v>
      </c>
      <c r="E486" s="290" t="s">
        <v>1</v>
      </c>
      <c r="F486" s="291" t="s">
        <v>1509</v>
      </c>
      <c r="G486" s="289"/>
      <c r="H486" s="290" t="s">
        <v>1</v>
      </c>
      <c r="I486" s="292"/>
      <c r="J486" s="289"/>
      <c r="K486" s="289"/>
      <c r="L486" s="293"/>
      <c r="M486" s="294"/>
      <c r="N486" s="295"/>
      <c r="O486" s="295"/>
      <c r="P486" s="295"/>
      <c r="Q486" s="295"/>
      <c r="R486" s="295"/>
      <c r="S486" s="295"/>
      <c r="T486" s="296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97" t="s">
        <v>443</v>
      </c>
      <c r="AU486" s="297" t="s">
        <v>90</v>
      </c>
      <c r="AV486" s="15" t="s">
        <v>88</v>
      </c>
      <c r="AW486" s="15" t="s">
        <v>36</v>
      </c>
      <c r="AX486" s="15" t="s">
        <v>80</v>
      </c>
      <c r="AY486" s="297" t="s">
        <v>156</v>
      </c>
    </row>
    <row r="487" s="13" customFormat="1">
      <c r="A487" s="13"/>
      <c r="B487" s="263"/>
      <c r="C487" s="264"/>
      <c r="D487" s="240" t="s">
        <v>443</v>
      </c>
      <c r="E487" s="265" t="s">
        <v>1</v>
      </c>
      <c r="F487" s="266" t="s">
        <v>1510</v>
      </c>
      <c r="G487" s="264"/>
      <c r="H487" s="267">
        <v>102.90000000000001</v>
      </c>
      <c r="I487" s="268"/>
      <c r="J487" s="264"/>
      <c r="K487" s="264"/>
      <c r="L487" s="269"/>
      <c r="M487" s="270"/>
      <c r="N487" s="271"/>
      <c r="O487" s="271"/>
      <c r="P487" s="271"/>
      <c r="Q487" s="271"/>
      <c r="R487" s="271"/>
      <c r="S487" s="271"/>
      <c r="T487" s="27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73" t="s">
        <v>443</v>
      </c>
      <c r="AU487" s="273" t="s">
        <v>90</v>
      </c>
      <c r="AV487" s="13" t="s">
        <v>90</v>
      </c>
      <c r="AW487" s="13" t="s">
        <v>36</v>
      </c>
      <c r="AX487" s="13" t="s">
        <v>80</v>
      </c>
      <c r="AY487" s="273" t="s">
        <v>156</v>
      </c>
    </row>
    <row r="488" s="14" customFormat="1">
      <c r="A488" s="14"/>
      <c r="B488" s="274"/>
      <c r="C488" s="275"/>
      <c r="D488" s="240" t="s">
        <v>443</v>
      </c>
      <c r="E488" s="276" t="s">
        <v>1</v>
      </c>
      <c r="F488" s="277" t="s">
        <v>445</v>
      </c>
      <c r="G488" s="275"/>
      <c r="H488" s="278">
        <v>102.90000000000001</v>
      </c>
      <c r="I488" s="279"/>
      <c r="J488" s="275"/>
      <c r="K488" s="275"/>
      <c r="L488" s="280"/>
      <c r="M488" s="281"/>
      <c r="N488" s="282"/>
      <c r="O488" s="282"/>
      <c r="P488" s="282"/>
      <c r="Q488" s="282"/>
      <c r="R488" s="282"/>
      <c r="S488" s="282"/>
      <c r="T488" s="28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84" t="s">
        <v>443</v>
      </c>
      <c r="AU488" s="284" t="s">
        <v>90</v>
      </c>
      <c r="AV488" s="14" t="s">
        <v>172</v>
      </c>
      <c r="AW488" s="14" t="s">
        <v>36</v>
      </c>
      <c r="AX488" s="14" t="s">
        <v>88</v>
      </c>
      <c r="AY488" s="284" t="s">
        <v>156</v>
      </c>
    </row>
    <row r="489" s="2" customFormat="1" ht="24.15" customHeight="1">
      <c r="A489" s="39"/>
      <c r="B489" s="40"/>
      <c r="C489" s="227" t="s">
        <v>660</v>
      </c>
      <c r="D489" s="227" t="s">
        <v>160</v>
      </c>
      <c r="E489" s="228" t="s">
        <v>1511</v>
      </c>
      <c r="F489" s="229" t="s">
        <v>1512</v>
      </c>
      <c r="G489" s="230" t="s">
        <v>1507</v>
      </c>
      <c r="H489" s="231">
        <v>408.69999999999999</v>
      </c>
      <c r="I489" s="232"/>
      <c r="J489" s="233">
        <f>ROUND(I489*H489,2)</f>
        <v>0</v>
      </c>
      <c r="K489" s="229" t="s">
        <v>1177</v>
      </c>
      <c r="L489" s="45"/>
      <c r="M489" s="234" t="s">
        <v>1</v>
      </c>
      <c r="N489" s="235" t="s">
        <v>45</v>
      </c>
      <c r="O489" s="92"/>
      <c r="P489" s="236">
        <f>O489*H489</f>
        <v>0</v>
      </c>
      <c r="Q489" s="236">
        <v>0.001</v>
      </c>
      <c r="R489" s="236">
        <f>Q489*H489</f>
        <v>0.40870000000000001</v>
      </c>
      <c r="S489" s="236">
        <v>0.23000000000000001</v>
      </c>
      <c r="T489" s="237">
        <f>S489*H489</f>
        <v>94.001000000000005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8" t="s">
        <v>229</v>
      </c>
      <c r="AT489" s="238" t="s">
        <v>160</v>
      </c>
      <c r="AU489" s="238" t="s">
        <v>90</v>
      </c>
      <c r="AY489" s="18" t="s">
        <v>156</v>
      </c>
      <c r="BE489" s="239">
        <f>IF(N489="základní",J489,0)</f>
        <v>0</v>
      </c>
      <c r="BF489" s="239">
        <f>IF(N489="snížená",J489,0)</f>
        <v>0</v>
      </c>
      <c r="BG489" s="239">
        <f>IF(N489="zákl. přenesená",J489,0)</f>
        <v>0</v>
      </c>
      <c r="BH489" s="239">
        <f>IF(N489="sníž. přenesená",J489,0)</f>
        <v>0</v>
      </c>
      <c r="BI489" s="239">
        <f>IF(N489="nulová",J489,0)</f>
        <v>0</v>
      </c>
      <c r="BJ489" s="18" t="s">
        <v>88</v>
      </c>
      <c r="BK489" s="239">
        <f>ROUND(I489*H489,2)</f>
        <v>0</v>
      </c>
      <c r="BL489" s="18" t="s">
        <v>229</v>
      </c>
      <c r="BM489" s="238" t="s">
        <v>1513</v>
      </c>
    </row>
    <row r="490" s="15" customFormat="1">
      <c r="A490" s="15"/>
      <c r="B490" s="288"/>
      <c r="C490" s="289"/>
      <c r="D490" s="240" t="s">
        <v>443</v>
      </c>
      <c r="E490" s="290" t="s">
        <v>1</v>
      </c>
      <c r="F490" s="291" t="s">
        <v>1514</v>
      </c>
      <c r="G490" s="289"/>
      <c r="H490" s="290" t="s">
        <v>1</v>
      </c>
      <c r="I490" s="292"/>
      <c r="J490" s="289"/>
      <c r="K490" s="289"/>
      <c r="L490" s="293"/>
      <c r="M490" s="294"/>
      <c r="N490" s="295"/>
      <c r="O490" s="295"/>
      <c r="P490" s="295"/>
      <c r="Q490" s="295"/>
      <c r="R490" s="295"/>
      <c r="S490" s="295"/>
      <c r="T490" s="296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97" t="s">
        <v>443</v>
      </c>
      <c r="AU490" s="297" t="s">
        <v>90</v>
      </c>
      <c r="AV490" s="15" t="s">
        <v>88</v>
      </c>
      <c r="AW490" s="15" t="s">
        <v>36</v>
      </c>
      <c r="AX490" s="15" t="s">
        <v>80</v>
      </c>
      <c r="AY490" s="297" t="s">
        <v>156</v>
      </c>
    </row>
    <row r="491" s="13" customFormat="1">
      <c r="A491" s="13"/>
      <c r="B491" s="263"/>
      <c r="C491" s="264"/>
      <c r="D491" s="240" t="s">
        <v>443</v>
      </c>
      <c r="E491" s="265" t="s">
        <v>1</v>
      </c>
      <c r="F491" s="266" t="s">
        <v>1515</v>
      </c>
      <c r="G491" s="264"/>
      <c r="H491" s="267">
        <v>408.69999999999999</v>
      </c>
      <c r="I491" s="268"/>
      <c r="J491" s="264"/>
      <c r="K491" s="264"/>
      <c r="L491" s="269"/>
      <c r="M491" s="270"/>
      <c r="N491" s="271"/>
      <c r="O491" s="271"/>
      <c r="P491" s="271"/>
      <c r="Q491" s="271"/>
      <c r="R491" s="271"/>
      <c r="S491" s="271"/>
      <c r="T491" s="27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73" t="s">
        <v>443</v>
      </c>
      <c r="AU491" s="273" t="s">
        <v>90</v>
      </c>
      <c r="AV491" s="13" t="s">
        <v>90</v>
      </c>
      <c r="AW491" s="13" t="s">
        <v>36</v>
      </c>
      <c r="AX491" s="13" t="s">
        <v>80</v>
      </c>
      <c r="AY491" s="273" t="s">
        <v>156</v>
      </c>
    </row>
    <row r="492" s="14" customFormat="1">
      <c r="A492" s="14"/>
      <c r="B492" s="274"/>
      <c r="C492" s="275"/>
      <c r="D492" s="240" t="s">
        <v>443</v>
      </c>
      <c r="E492" s="276" t="s">
        <v>1</v>
      </c>
      <c r="F492" s="277" t="s">
        <v>445</v>
      </c>
      <c r="G492" s="275"/>
      <c r="H492" s="278">
        <v>408.69999999999999</v>
      </c>
      <c r="I492" s="279"/>
      <c r="J492" s="275"/>
      <c r="K492" s="275"/>
      <c r="L492" s="280"/>
      <c r="M492" s="281"/>
      <c r="N492" s="282"/>
      <c r="O492" s="282"/>
      <c r="P492" s="282"/>
      <c r="Q492" s="282"/>
      <c r="R492" s="282"/>
      <c r="S492" s="282"/>
      <c r="T492" s="28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84" t="s">
        <v>443</v>
      </c>
      <c r="AU492" s="284" t="s">
        <v>90</v>
      </c>
      <c r="AV492" s="14" t="s">
        <v>172</v>
      </c>
      <c r="AW492" s="14" t="s">
        <v>36</v>
      </c>
      <c r="AX492" s="14" t="s">
        <v>88</v>
      </c>
      <c r="AY492" s="284" t="s">
        <v>156</v>
      </c>
    </row>
    <row r="493" s="2" customFormat="1" ht="37.8" customHeight="1">
      <c r="A493" s="39"/>
      <c r="B493" s="40"/>
      <c r="C493" s="227" t="s">
        <v>665</v>
      </c>
      <c r="D493" s="227" t="s">
        <v>160</v>
      </c>
      <c r="E493" s="228" t="s">
        <v>1516</v>
      </c>
      <c r="F493" s="229" t="s">
        <v>1517</v>
      </c>
      <c r="G493" s="230" t="s">
        <v>1507</v>
      </c>
      <c r="H493" s="231">
        <v>437.69999999999999</v>
      </c>
      <c r="I493" s="232"/>
      <c r="J493" s="233">
        <f>ROUND(I493*H493,2)</f>
        <v>0</v>
      </c>
      <c r="K493" s="229" t="s">
        <v>1177</v>
      </c>
      <c r="L493" s="45"/>
      <c r="M493" s="234" t="s">
        <v>1</v>
      </c>
      <c r="N493" s="235" t="s">
        <v>45</v>
      </c>
      <c r="O493" s="92"/>
      <c r="P493" s="236">
        <f>O493*H493</f>
        <v>0</v>
      </c>
      <c r="Q493" s="236">
        <v>0.001</v>
      </c>
      <c r="R493" s="236">
        <f>Q493*H493</f>
        <v>0.43769999999999998</v>
      </c>
      <c r="S493" s="236">
        <v>0</v>
      </c>
      <c r="T493" s="237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8" t="s">
        <v>229</v>
      </c>
      <c r="AT493" s="238" t="s">
        <v>160</v>
      </c>
      <c r="AU493" s="238" t="s">
        <v>90</v>
      </c>
      <c r="AY493" s="18" t="s">
        <v>156</v>
      </c>
      <c r="BE493" s="239">
        <f>IF(N493="základní",J493,0)</f>
        <v>0</v>
      </c>
      <c r="BF493" s="239">
        <f>IF(N493="snížená",J493,0)</f>
        <v>0</v>
      </c>
      <c r="BG493" s="239">
        <f>IF(N493="zákl. přenesená",J493,0)</f>
        <v>0</v>
      </c>
      <c r="BH493" s="239">
        <f>IF(N493="sníž. přenesená",J493,0)</f>
        <v>0</v>
      </c>
      <c r="BI493" s="239">
        <f>IF(N493="nulová",J493,0)</f>
        <v>0</v>
      </c>
      <c r="BJ493" s="18" t="s">
        <v>88</v>
      </c>
      <c r="BK493" s="239">
        <f>ROUND(I493*H493,2)</f>
        <v>0</v>
      </c>
      <c r="BL493" s="18" t="s">
        <v>229</v>
      </c>
      <c r="BM493" s="238" t="s">
        <v>1518</v>
      </c>
    </row>
    <row r="494" s="15" customFormat="1">
      <c r="A494" s="15"/>
      <c r="B494" s="288"/>
      <c r="C494" s="289"/>
      <c r="D494" s="240" t="s">
        <v>443</v>
      </c>
      <c r="E494" s="290" t="s">
        <v>1</v>
      </c>
      <c r="F494" s="291" t="s">
        <v>1519</v>
      </c>
      <c r="G494" s="289"/>
      <c r="H494" s="290" t="s">
        <v>1</v>
      </c>
      <c r="I494" s="292"/>
      <c r="J494" s="289"/>
      <c r="K494" s="289"/>
      <c r="L494" s="293"/>
      <c r="M494" s="294"/>
      <c r="N494" s="295"/>
      <c r="O494" s="295"/>
      <c r="P494" s="295"/>
      <c r="Q494" s="295"/>
      <c r="R494" s="295"/>
      <c r="S494" s="295"/>
      <c r="T494" s="296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97" t="s">
        <v>443</v>
      </c>
      <c r="AU494" s="297" t="s">
        <v>90</v>
      </c>
      <c r="AV494" s="15" t="s">
        <v>88</v>
      </c>
      <c r="AW494" s="15" t="s">
        <v>36</v>
      </c>
      <c r="AX494" s="15" t="s">
        <v>80</v>
      </c>
      <c r="AY494" s="297" t="s">
        <v>156</v>
      </c>
    </row>
    <row r="495" s="13" customFormat="1">
      <c r="A495" s="13"/>
      <c r="B495" s="263"/>
      <c r="C495" s="264"/>
      <c r="D495" s="240" t="s">
        <v>443</v>
      </c>
      <c r="E495" s="265" t="s">
        <v>1</v>
      </c>
      <c r="F495" s="266" t="s">
        <v>1520</v>
      </c>
      <c r="G495" s="264"/>
      <c r="H495" s="267">
        <v>437.69999999999999</v>
      </c>
      <c r="I495" s="268"/>
      <c r="J495" s="264"/>
      <c r="K495" s="264"/>
      <c r="L495" s="269"/>
      <c r="M495" s="270"/>
      <c r="N495" s="271"/>
      <c r="O495" s="271"/>
      <c r="P495" s="271"/>
      <c r="Q495" s="271"/>
      <c r="R495" s="271"/>
      <c r="S495" s="271"/>
      <c r="T495" s="27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73" t="s">
        <v>443</v>
      </c>
      <c r="AU495" s="273" t="s">
        <v>90</v>
      </c>
      <c r="AV495" s="13" t="s">
        <v>90</v>
      </c>
      <c r="AW495" s="13" t="s">
        <v>36</v>
      </c>
      <c r="AX495" s="13" t="s">
        <v>80</v>
      </c>
      <c r="AY495" s="273" t="s">
        <v>156</v>
      </c>
    </row>
    <row r="496" s="14" customFormat="1">
      <c r="A496" s="14"/>
      <c r="B496" s="274"/>
      <c r="C496" s="275"/>
      <c r="D496" s="240" t="s">
        <v>443</v>
      </c>
      <c r="E496" s="276" t="s">
        <v>1</v>
      </c>
      <c r="F496" s="277" t="s">
        <v>445</v>
      </c>
      <c r="G496" s="275"/>
      <c r="H496" s="278">
        <v>437.69999999999999</v>
      </c>
      <c r="I496" s="279"/>
      <c r="J496" s="275"/>
      <c r="K496" s="275"/>
      <c r="L496" s="280"/>
      <c r="M496" s="281"/>
      <c r="N496" s="282"/>
      <c r="O496" s="282"/>
      <c r="P496" s="282"/>
      <c r="Q496" s="282"/>
      <c r="R496" s="282"/>
      <c r="S496" s="282"/>
      <c r="T496" s="28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84" t="s">
        <v>443</v>
      </c>
      <c r="AU496" s="284" t="s">
        <v>90</v>
      </c>
      <c r="AV496" s="14" t="s">
        <v>172</v>
      </c>
      <c r="AW496" s="14" t="s">
        <v>36</v>
      </c>
      <c r="AX496" s="14" t="s">
        <v>88</v>
      </c>
      <c r="AY496" s="284" t="s">
        <v>156</v>
      </c>
    </row>
    <row r="497" s="2" customFormat="1" ht="21.75" customHeight="1">
      <c r="A497" s="39"/>
      <c r="B497" s="40"/>
      <c r="C497" s="227" t="s">
        <v>670</v>
      </c>
      <c r="D497" s="227" t="s">
        <v>160</v>
      </c>
      <c r="E497" s="228" t="s">
        <v>1521</v>
      </c>
      <c r="F497" s="229" t="s">
        <v>1522</v>
      </c>
      <c r="G497" s="230" t="s">
        <v>1507</v>
      </c>
      <c r="H497" s="231">
        <v>274</v>
      </c>
      <c r="I497" s="232"/>
      <c r="J497" s="233">
        <f>ROUND(I497*H497,2)</f>
        <v>0</v>
      </c>
      <c r="K497" s="229" t="s">
        <v>1177</v>
      </c>
      <c r="L497" s="45"/>
      <c r="M497" s="234" t="s">
        <v>1</v>
      </c>
      <c r="N497" s="235" t="s">
        <v>45</v>
      </c>
      <c r="O497" s="92"/>
      <c r="P497" s="236">
        <f>O497*H497</f>
        <v>0</v>
      </c>
      <c r="Q497" s="236">
        <v>0.001</v>
      </c>
      <c r="R497" s="236">
        <f>Q497*H497</f>
        <v>0.27400000000000002</v>
      </c>
      <c r="S497" s="236">
        <v>0</v>
      </c>
      <c r="T497" s="237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8" t="s">
        <v>229</v>
      </c>
      <c r="AT497" s="238" t="s">
        <v>160</v>
      </c>
      <c r="AU497" s="238" t="s">
        <v>90</v>
      </c>
      <c r="AY497" s="18" t="s">
        <v>156</v>
      </c>
      <c r="BE497" s="239">
        <f>IF(N497="základní",J497,0)</f>
        <v>0</v>
      </c>
      <c r="BF497" s="239">
        <f>IF(N497="snížená",J497,0)</f>
        <v>0</v>
      </c>
      <c r="BG497" s="239">
        <f>IF(N497="zákl. přenesená",J497,0)</f>
        <v>0</v>
      </c>
      <c r="BH497" s="239">
        <f>IF(N497="sníž. přenesená",J497,0)</f>
        <v>0</v>
      </c>
      <c r="BI497" s="239">
        <f>IF(N497="nulová",J497,0)</f>
        <v>0</v>
      </c>
      <c r="BJ497" s="18" t="s">
        <v>88</v>
      </c>
      <c r="BK497" s="239">
        <f>ROUND(I497*H497,2)</f>
        <v>0</v>
      </c>
      <c r="BL497" s="18" t="s">
        <v>229</v>
      </c>
      <c r="BM497" s="238" t="s">
        <v>1523</v>
      </c>
    </row>
    <row r="498" s="15" customFormat="1">
      <c r="A498" s="15"/>
      <c r="B498" s="288"/>
      <c r="C498" s="289"/>
      <c r="D498" s="240" t="s">
        <v>443</v>
      </c>
      <c r="E498" s="290" t="s">
        <v>1</v>
      </c>
      <c r="F498" s="291" t="s">
        <v>1524</v>
      </c>
      <c r="G498" s="289"/>
      <c r="H498" s="290" t="s">
        <v>1</v>
      </c>
      <c r="I498" s="292"/>
      <c r="J498" s="289"/>
      <c r="K498" s="289"/>
      <c r="L498" s="293"/>
      <c r="M498" s="294"/>
      <c r="N498" s="295"/>
      <c r="O498" s="295"/>
      <c r="P498" s="295"/>
      <c r="Q498" s="295"/>
      <c r="R498" s="295"/>
      <c r="S498" s="295"/>
      <c r="T498" s="296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97" t="s">
        <v>443</v>
      </c>
      <c r="AU498" s="297" t="s">
        <v>90</v>
      </c>
      <c r="AV498" s="15" t="s">
        <v>88</v>
      </c>
      <c r="AW498" s="15" t="s">
        <v>36</v>
      </c>
      <c r="AX498" s="15" t="s">
        <v>80</v>
      </c>
      <c r="AY498" s="297" t="s">
        <v>156</v>
      </c>
    </row>
    <row r="499" s="13" customFormat="1">
      <c r="A499" s="13"/>
      <c r="B499" s="263"/>
      <c r="C499" s="264"/>
      <c r="D499" s="240" t="s">
        <v>443</v>
      </c>
      <c r="E499" s="265" t="s">
        <v>1</v>
      </c>
      <c r="F499" s="266" t="s">
        <v>1525</v>
      </c>
      <c r="G499" s="264"/>
      <c r="H499" s="267">
        <v>274</v>
      </c>
      <c r="I499" s="268"/>
      <c r="J499" s="264"/>
      <c r="K499" s="264"/>
      <c r="L499" s="269"/>
      <c r="M499" s="270"/>
      <c r="N499" s="271"/>
      <c r="O499" s="271"/>
      <c r="P499" s="271"/>
      <c r="Q499" s="271"/>
      <c r="R499" s="271"/>
      <c r="S499" s="271"/>
      <c r="T499" s="27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73" t="s">
        <v>443</v>
      </c>
      <c r="AU499" s="273" t="s">
        <v>90</v>
      </c>
      <c r="AV499" s="13" t="s">
        <v>90</v>
      </c>
      <c r="AW499" s="13" t="s">
        <v>36</v>
      </c>
      <c r="AX499" s="13" t="s">
        <v>80</v>
      </c>
      <c r="AY499" s="273" t="s">
        <v>156</v>
      </c>
    </row>
    <row r="500" s="14" customFormat="1">
      <c r="A500" s="14"/>
      <c r="B500" s="274"/>
      <c r="C500" s="275"/>
      <c r="D500" s="240" t="s">
        <v>443</v>
      </c>
      <c r="E500" s="276" t="s">
        <v>1</v>
      </c>
      <c r="F500" s="277" t="s">
        <v>445</v>
      </c>
      <c r="G500" s="275"/>
      <c r="H500" s="278">
        <v>274</v>
      </c>
      <c r="I500" s="279"/>
      <c r="J500" s="275"/>
      <c r="K500" s="275"/>
      <c r="L500" s="280"/>
      <c r="M500" s="281"/>
      <c r="N500" s="282"/>
      <c r="O500" s="282"/>
      <c r="P500" s="282"/>
      <c r="Q500" s="282"/>
      <c r="R500" s="282"/>
      <c r="S500" s="282"/>
      <c r="T500" s="28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84" t="s">
        <v>443</v>
      </c>
      <c r="AU500" s="284" t="s">
        <v>90</v>
      </c>
      <c r="AV500" s="14" t="s">
        <v>172</v>
      </c>
      <c r="AW500" s="14" t="s">
        <v>36</v>
      </c>
      <c r="AX500" s="14" t="s">
        <v>88</v>
      </c>
      <c r="AY500" s="284" t="s">
        <v>156</v>
      </c>
    </row>
    <row r="501" s="2" customFormat="1" ht="21.75" customHeight="1">
      <c r="A501" s="39"/>
      <c r="B501" s="40"/>
      <c r="C501" s="227" t="s">
        <v>674</v>
      </c>
      <c r="D501" s="227" t="s">
        <v>160</v>
      </c>
      <c r="E501" s="228" t="s">
        <v>1526</v>
      </c>
      <c r="F501" s="229" t="s">
        <v>1527</v>
      </c>
      <c r="G501" s="230" t="s">
        <v>1507</v>
      </c>
      <c r="H501" s="231">
        <v>94.599999999999994</v>
      </c>
      <c r="I501" s="232"/>
      <c r="J501" s="233">
        <f>ROUND(I501*H501,2)</f>
        <v>0</v>
      </c>
      <c r="K501" s="229" t="s">
        <v>1177</v>
      </c>
      <c r="L501" s="45"/>
      <c r="M501" s="234" t="s">
        <v>1</v>
      </c>
      <c r="N501" s="235" t="s">
        <v>45</v>
      </c>
      <c r="O501" s="92"/>
      <c r="P501" s="236">
        <f>O501*H501</f>
        <v>0</v>
      </c>
      <c r="Q501" s="236">
        <v>0.001</v>
      </c>
      <c r="R501" s="236">
        <f>Q501*H501</f>
        <v>0.09459999999999999</v>
      </c>
      <c r="S501" s="236">
        <v>0</v>
      </c>
      <c r="T501" s="237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8" t="s">
        <v>229</v>
      </c>
      <c r="AT501" s="238" t="s">
        <v>160</v>
      </c>
      <c r="AU501" s="238" t="s">
        <v>90</v>
      </c>
      <c r="AY501" s="18" t="s">
        <v>156</v>
      </c>
      <c r="BE501" s="239">
        <f>IF(N501="základní",J501,0)</f>
        <v>0</v>
      </c>
      <c r="BF501" s="239">
        <f>IF(N501="snížená",J501,0)</f>
        <v>0</v>
      </c>
      <c r="BG501" s="239">
        <f>IF(N501="zákl. přenesená",J501,0)</f>
        <v>0</v>
      </c>
      <c r="BH501" s="239">
        <f>IF(N501="sníž. přenesená",J501,0)</f>
        <v>0</v>
      </c>
      <c r="BI501" s="239">
        <f>IF(N501="nulová",J501,0)</f>
        <v>0</v>
      </c>
      <c r="BJ501" s="18" t="s">
        <v>88</v>
      </c>
      <c r="BK501" s="239">
        <f>ROUND(I501*H501,2)</f>
        <v>0</v>
      </c>
      <c r="BL501" s="18" t="s">
        <v>229</v>
      </c>
      <c r="BM501" s="238" t="s">
        <v>1528</v>
      </c>
    </row>
    <row r="502" s="15" customFormat="1">
      <c r="A502" s="15"/>
      <c r="B502" s="288"/>
      <c r="C502" s="289"/>
      <c r="D502" s="240" t="s">
        <v>443</v>
      </c>
      <c r="E502" s="290" t="s">
        <v>1</v>
      </c>
      <c r="F502" s="291" t="s">
        <v>1529</v>
      </c>
      <c r="G502" s="289"/>
      <c r="H502" s="290" t="s">
        <v>1</v>
      </c>
      <c r="I502" s="292"/>
      <c r="J502" s="289"/>
      <c r="K502" s="289"/>
      <c r="L502" s="293"/>
      <c r="M502" s="294"/>
      <c r="N502" s="295"/>
      <c r="O502" s="295"/>
      <c r="P502" s="295"/>
      <c r="Q502" s="295"/>
      <c r="R502" s="295"/>
      <c r="S502" s="295"/>
      <c r="T502" s="296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97" t="s">
        <v>443</v>
      </c>
      <c r="AU502" s="297" t="s">
        <v>90</v>
      </c>
      <c r="AV502" s="15" t="s">
        <v>88</v>
      </c>
      <c r="AW502" s="15" t="s">
        <v>36</v>
      </c>
      <c r="AX502" s="15" t="s">
        <v>80</v>
      </c>
      <c r="AY502" s="297" t="s">
        <v>156</v>
      </c>
    </row>
    <row r="503" s="13" customFormat="1">
      <c r="A503" s="13"/>
      <c r="B503" s="263"/>
      <c r="C503" s="264"/>
      <c r="D503" s="240" t="s">
        <v>443</v>
      </c>
      <c r="E503" s="265" t="s">
        <v>1</v>
      </c>
      <c r="F503" s="266" t="s">
        <v>1530</v>
      </c>
      <c r="G503" s="264"/>
      <c r="H503" s="267">
        <v>74.200000000000003</v>
      </c>
      <c r="I503" s="268"/>
      <c r="J503" s="264"/>
      <c r="K503" s="264"/>
      <c r="L503" s="269"/>
      <c r="M503" s="270"/>
      <c r="N503" s="271"/>
      <c r="O503" s="271"/>
      <c r="P503" s="271"/>
      <c r="Q503" s="271"/>
      <c r="R503" s="271"/>
      <c r="S503" s="271"/>
      <c r="T503" s="27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73" t="s">
        <v>443</v>
      </c>
      <c r="AU503" s="273" t="s">
        <v>90</v>
      </c>
      <c r="AV503" s="13" t="s">
        <v>90</v>
      </c>
      <c r="AW503" s="13" t="s">
        <v>36</v>
      </c>
      <c r="AX503" s="13" t="s">
        <v>80</v>
      </c>
      <c r="AY503" s="273" t="s">
        <v>156</v>
      </c>
    </row>
    <row r="504" s="15" customFormat="1">
      <c r="A504" s="15"/>
      <c r="B504" s="288"/>
      <c r="C504" s="289"/>
      <c r="D504" s="240" t="s">
        <v>443</v>
      </c>
      <c r="E504" s="290" t="s">
        <v>1</v>
      </c>
      <c r="F504" s="291" t="s">
        <v>1531</v>
      </c>
      <c r="G504" s="289"/>
      <c r="H504" s="290" t="s">
        <v>1</v>
      </c>
      <c r="I504" s="292"/>
      <c r="J504" s="289"/>
      <c r="K504" s="289"/>
      <c r="L504" s="293"/>
      <c r="M504" s="294"/>
      <c r="N504" s="295"/>
      <c r="O504" s="295"/>
      <c r="P504" s="295"/>
      <c r="Q504" s="295"/>
      <c r="R504" s="295"/>
      <c r="S504" s="295"/>
      <c r="T504" s="296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97" t="s">
        <v>443</v>
      </c>
      <c r="AU504" s="297" t="s">
        <v>90</v>
      </c>
      <c r="AV504" s="15" t="s">
        <v>88</v>
      </c>
      <c r="AW504" s="15" t="s">
        <v>36</v>
      </c>
      <c r="AX504" s="15" t="s">
        <v>80</v>
      </c>
      <c r="AY504" s="297" t="s">
        <v>156</v>
      </c>
    </row>
    <row r="505" s="13" customFormat="1">
      <c r="A505" s="13"/>
      <c r="B505" s="263"/>
      <c r="C505" s="264"/>
      <c r="D505" s="240" t="s">
        <v>443</v>
      </c>
      <c r="E505" s="265" t="s">
        <v>1</v>
      </c>
      <c r="F505" s="266" t="s">
        <v>1532</v>
      </c>
      <c r="G505" s="264"/>
      <c r="H505" s="267">
        <v>20.399999999999999</v>
      </c>
      <c r="I505" s="268"/>
      <c r="J505" s="264"/>
      <c r="K505" s="264"/>
      <c r="L505" s="269"/>
      <c r="M505" s="270"/>
      <c r="N505" s="271"/>
      <c r="O505" s="271"/>
      <c r="P505" s="271"/>
      <c r="Q505" s="271"/>
      <c r="R505" s="271"/>
      <c r="S505" s="271"/>
      <c r="T505" s="27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73" t="s">
        <v>443</v>
      </c>
      <c r="AU505" s="273" t="s">
        <v>90</v>
      </c>
      <c r="AV505" s="13" t="s">
        <v>90</v>
      </c>
      <c r="AW505" s="13" t="s">
        <v>36</v>
      </c>
      <c r="AX505" s="13" t="s">
        <v>80</v>
      </c>
      <c r="AY505" s="273" t="s">
        <v>156</v>
      </c>
    </row>
    <row r="506" s="14" customFormat="1">
      <c r="A506" s="14"/>
      <c r="B506" s="274"/>
      <c r="C506" s="275"/>
      <c r="D506" s="240" t="s">
        <v>443</v>
      </c>
      <c r="E506" s="276" t="s">
        <v>1</v>
      </c>
      <c r="F506" s="277" t="s">
        <v>445</v>
      </c>
      <c r="G506" s="275"/>
      <c r="H506" s="278">
        <v>94.599999999999994</v>
      </c>
      <c r="I506" s="279"/>
      <c r="J506" s="275"/>
      <c r="K506" s="275"/>
      <c r="L506" s="280"/>
      <c r="M506" s="281"/>
      <c r="N506" s="282"/>
      <c r="O506" s="282"/>
      <c r="P506" s="282"/>
      <c r="Q506" s="282"/>
      <c r="R506" s="282"/>
      <c r="S506" s="282"/>
      <c r="T506" s="28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84" t="s">
        <v>443</v>
      </c>
      <c r="AU506" s="284" t="s">
        <v>90</v>
      </c>
      <c r="AV506" s="14" t="s">
        <v>172</v>
      </c>
      <c r="AW506" s="14" t="s">
        <v>36</v>
      </c>
      <c r="AX506" s="14" t="s">
        <v>88</v>
      </c>
      <c r="AY506" s="284" t="s">
        <v>156</v>
      </c>
    </row>
    <row r="507" s="2" customFormat="1" ht="44.25" customHeight="1">
      <c r="A507" s="39"/>
      <c r="B507" s="40"/>
      <c r="C507" s="227" t="s">
        <v>679</v>
      </c>
      <c r="D507" s="227" t="s">
        <v>160</v>
      </c>
      <c r="E507" s="228" t="s">
        <v>1533</v>
      </c>
      <c r="F507" s="229" t="s">
        <v>1534</v>
      </c>
      <c r="G507" s="230" t="s">
        <v>1507</v>
      </c>
      <c r="H507" s="231">
        <v>146.49000000000001</v>
      </c>
      <c r="I507" s="232"/>
      <c r="J507" s="233">
        <f>ROUND(I507*H507,2)</f>
        <v>0</v>
      </c>
      <c r="K507" s="229" t="s">
        <v>1177</v>
      </c>
      <c r="L507" s="45"/>
      <c r="M507" s="234" t="s">
        <v>1</v>
      </c>
      <c r="N507" s="235" t="s">
        <v>45</v>
      </c>
      <c r="O507" s="92"/>
      <c r="P507" s="236">
        <f>O507*H507</f>
        <v>0</v>
      </c>
      <c r="Q507" s="236">
        <v>0.0025000000000000001</v>
      </c>
      <c r="R507" s="236">
        <f>Q507*H507</f>
        <v>0.36622500000000002</v>
      </c>
      <c r="S507" s="236">
        <v>0</v>
      </c>
      <c r="T507" s="237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8" t="s">
        <v>229</v>
      </c>
      <c r="AT507" s="238" t="s">
        <v>160</v>
      </c>
      <c r="AU507" s="238" t="s">
        <v>90</v>
      </c>
      <c r="AY507" s="18" t="s">
        <v>156</v>
      </c>
      <c r="BE507" s="239">
        <f>IF(N507="základní",J507,0)</f>
        <v>0</v>
      </c>
      <c r="BF507" s="239">
        <f>IF(N507="snížená",J507,0)</f>
        <v>0</v>
      </c>
      <c r="BG507" s="239">
        <f>IF(N507="zákl. přenesená",J507,0)</f>
        <v>0</v>
      </c>
      <c r="BH507" s="239">
        <f>IF(N507="sníž. přenesená",J507,0)</f>
        <v>0</v>
      </c>
      <c r="BI507" s="239">
        <f>IF(N507="nulová",J507,0)</f>
        <v>0</v>
      </c>
      <c r="BJ507" s="18" t="s">
        <v>88</v>
      </c>
      <c r="BK507" s="239">
        <f>ROUND(I507*H507,2)</f>
        <v>0</v>
      </c>
      <c r="BL507" s="18" t="s">
        <v>229</v>
      </c>
      <c r="BM507" s="238" t="s">
        <v>1535</v>
      </c>
    </row>
    <row r="508" s="13" customFormat="1">
      <c r="A508" s="13"/>
      <c r="B508" s="263"/>
      <c r="C508" s="264"/>
      <c r="D508" s="240" t="s">
        <v>443</v>
      </c>
      <c r="E508" s="265" t="s">
        <v>1</v>
      </c>
      <c r="F508" s="266" t="s">
        <v>1536</v>
      </c>
      <c r="G508" s="264"/>
      <c r="H508" s="267">
        <v>146.49000000000001</v>
      </c>
      <c r="I508" s="268"/>
      <c r="J508" s="264"/>
      <c r="K508" s="264"/>
      <c r="L508" s="269"/>
      <c r="M508" s="270"/>
      <c r="N508" s="271"/>
      <c r="O508" s="271"/>
      <c r="P508" s="271"/>
      <c r="Q508" s="271"/>
      <c r="R508" s="271"/>
      <c r="S508" s="271"/>
      <c r="T508" s="27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73" t="s">
        <v>443</v>
      </c>
      <c r="AU508" s="273" t="s">
        <v>90</v>
      </c>
      <c r="AV508" s="13" t="s">
        <v>90</v>
      </c>
      <c r="AW508" s="13" t="s">
        <v>36</v>
      </c>
      <c r="AX508" s="13" t="s">
        <v>80</v>
      </c>
      <c r="AY508" s="273" t="s">
        <v>156</v>
      </c>
    </row>
    <row r="509" s="14" customFormat="1">
      <c r="A509" s="14"/>
      <c r="B509" s="274"/>
      <c r="C509" s="275"/>
      <c r="D509" s="240" t="s">
        <v>443</v>
      </c>
      <c r="E509" s="276" t="s">
        <v>1</v>
      </c>
      <c r="F509" s="277" t="s">
        <v>445</v>
      </c>
      <c r="G509" s="275"/>
      <c r="H509" s="278">
        <v>146.49000000000001</v>
      </c>
      <c r="I509" s="279"/>
      <c r="J509" s="275"/>
      <c r="K509" s="275"/>
      <c r="L509" s="280"/>
      <c r="M509" s="281"/>
      <c r="N509" s="282"/>
      <c r="O509" s="282"/>
      <c r="P509" s="282"/>
      <c r="Q509" s="282"/>
      <c r="R509" s="282"/>
      <c r="S509" s="282"/>
      <c r="T509" s="283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84" t="s">
        <v>443</v>
      </c>
      <c r="AU509" s="284" t="s">
        <v>90</v>
      </c>
      <c r="AV509" s="14" t="s">
        <v>172</v>
      </c>
      <c r="AW509" s="14" t="s">
        <v>36</v>
      </c>
      <c r="AX509" s="14" t="s">
        <v>88</v>
      </c>
      <c r="AY509" s="284" t="s">
        <v>156</v>
      </c>
    </row>
    <row r="510" s="2" customFormat="1" ht="24.15" customHeight="1">
      <c r="A510" s="39"/>
      <c r="B510" s="40"/>
      <c r="C510" s="227" t="s">
        <v>684</v>
      </c>
      <c r="D510" s="227" t="s">
        <v>160</v>
      </c>
      <c r="E510" s="228" t="s">
        <v>1537</v>
      </c>
      <c r="F510" s="229" t="s">
        <v>1538</v>
      </c>
      <c r="G510" s="230" t="s">
        <v>1507</v>
      </c>
      <c r="H510" s="231">
        <v>1421.3040000000001</v>
      </c>
      <c r="I510" s="232"/>
      <c r="J510" s="233">
        <f>ROUND(I510*H510,2)</f>
        <v>0</v>
      </c>
      <c r="K510" s="229" t="s">
        <v>1177</v>
      </c>
      <c r="L510" s="45"/>
      <c r="M510" s="234" t="s">
        <v>1</v>
      </c>
      <c r="N510" s="235" t="s">
        <v>45</v>
      </c>
      <c r="O510" s="92"/>
      <c r="P510" s="236">
        <f>O510*H510</f>
        <v>0</v>
      </c>
      <c r="Q510" s="236">
        <v>0</v>
      </c>
      <c r="R510" s="236">
        <f>Q510*H510</f>
        <v>0</v>
      </c>
      <c r="S510" s="236">
        <v>0.001</v>
      </c>
      <c r="T510" s="237">
        <f>S510*H510</f>
        <v>1.4213040000000001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8" t="s">
        <v>229</v>
      </c>
      <c r="AT510" s="238" t="s">
        <v>160</v>
      </c>
      <c r="AU510" s="238" t="s">
        <v>90</v>
      </c>
      <c r="AY510" s="18" t="s">
        <v>156</v>
      </c>
      <c r="BE510" s="239">
        <f>IF(N510="základní",J510,0)</f>
        <v>0</v>
      </c>
      <c r="BF510" s="239">
        <f>IF(N510="snížená",J510,0)</f>
        <v>0</v>
      </c>
      <c r="BG510" s="239">
        <f>IF(N510="zákl. přenesená",J510,0)</f>
        <v>0</v>
      </c>
      <c r="BH510" s="239">
        <f>IF(N510="sníž. přenesená",J510,0)</f>
        <v>0</v>
      </c>
      <c r="BI510" s="239">
        <f>IF(N510="nulová",J510,0)</f>
        <v>0</v>
      </c>
      <c r="BJ510" s="18" t="s">
        <v>88</v>
      </c>
      <c r="BK510" s="239">
        <f>ROUND(I510*H510,2)</f>
        <v>0</v>
      </c>
      <c r="BL510" s="18" t="s">
        <v>229</v>
      </c>
      <c r="BM510" s="238" t="s">
        <v>1539</v>
      </c>
    </row>
    <row r="511" s="2" customFormat="1">
      <c r="A511" s="39"/>
      <c r="B511" s="40"/>
      <c r="C511" s="41"/>
      <c r="D511" s="240" t="s">
        <v>1121</v>
      </c>
      <c r="E511" s="41"/>
      <c r="F511" s="285" t="s">
        <v>1540</v>
      </c>
      <c r="G511" s="41"/>
      <c r="H511" s="41"/>
      <c r="I511" s="242"/>
      <c r="J511" s="41"/>
      <c r="K511" s="41"/>
      <c r="L511" s="45"/>
      <c r="M511" s="243"/>
      <c r="N511" s="244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1121</v>
      </c>
      <c r="AU511" s="18" t="s">
        <v>90</v>
      </c>
    </row>
    <row r="512" s="15" customFormat="1">
      <c r="A512" s="15"/>
      <c r="B512" s="288"/>
      <c r="C512" s="289"/>
      <c r="D512" s="240" t="s">
        <v>443</v>
      </c>
      <c r="E512" s="290" t="s">
        <v>1</v>
      </c>
      <c r="F512" s="291" t="s">
        <v>1453</v>
      </c>
      <c r="G512" s="289"/>
      <c r="H512" s="290" t="s">
        <v>1</v>
      </c>
      <c r="I512" s="292"/>
      <c r="J512" s="289"/>
      <c r="K512" s="289"/>
      <c r="L512" s="293"/>
      <c r="M512" s="294"/>
      <c r="N512" s="295"/>
      <c r="O512" s="295"/>
      <c r="P512" s="295"/>
      <c r="Q512" s="295"/>
      <c r="R512" s="295"/>
      <c r="S512" s="295"/>
      <c r="T512" s="296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97" t="s">
        <v>443</v>
      </c>
      <c r="AU512" s="297" t="s">
        <v>90</v>
      </c>
      <c r="AV512" s="15" t="s">
        <v>88</v>
      </c>
      <c r="AW512" s="15" t="s">
        <v>36</v>
      </c>
      <c r="AX512" s="15" t="s">
        <v>80</v>
      </c>
      <c r="AY512" s="297" t="s">
        <v>156</v>
      </c>
    </row>
    <row r="513" s="15" customFormat="1">
      <c r="A513" s="15"/>
      <c r="B513" s="288"/>
      <c r="C513" s="289"/>
      <c r="D513" s="240" t="s">
        <v>443</v>
      </c>
      <c r="E513" s="290" t="s">
        <v>1</v>
      </c>
      <c r="F513" s="291" t="s">
        <v>1541</v>
      </c>
      <c r="G513" s="289"/>
      <c r="H513" s="290" t="s">
        <v>1</v>
      </c>
      <c r="I513" s="292"/>
      <c r="J513" s="289"/>
      <c r="K513" s="289"/>
      <c r="L513" s="293"/>
      <c r="M513" s="294"/>
      <c r="N513" s="295"/>
      <c r="O513" s="295"/>
      <c r="P513" s="295"/>
      <c r="Q513" s="295"/>
      <c r="R513" s="295"/>
      <c r="S513" s="295"/>
      <c r="T513" s="296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97" t="s">
        <v>443</v>
      </c>
      <c r="AU513" s="297" t="s">
        <v>90</v>
      </c>
      <c r="AV513" s="15" t="s">
        <v>88</v>
      </c>
      <c r="AW513" s="15" t="s">
        <v>36</v>
      </c>
      <c r="AX513" s="15" t="s">
        <v>80</v>
      </c>
      <c r="AY513" s="297" t="s">
        <v>156</v>
      </c>
    </row>
    <row r="514" s="13" customFormat="1">
      <c r="A514" s="13"/>
      <c r="B514" s="263"/>
      <c r="C514" s="264"/>
      <c r="D514" s="240" t="s">
        <v>443</v>
      </c>
      <c r="E514" s="265" t="s">
        <v>1</v>
      </c>
      <c r="F514" s="266" t="s">
        <v>1542</v>
      </c>
      <c r="G514" s="264"/>
      <c r="H514" s="267">
        <v>1082.664</v>
      </c>
      <c r="I514" s="268"/>
      <c r="J514" s="264"/>
      <c r="K514" s="264"/>
      <c r="L514" s="269"/>
      <c r="M514" s="270"/>
      <c r="N514" s="271"/>
      <c r="O514" s="271"/>
      <c r="P514" s="271"/>
      <c r="Q514" s="271"/>
      <c r="R514" s="271"/>
      <c r="S514" s="271"/>
      <c r="T514" s="27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73" t="s">
        <v>443</v>
      </c>
      <c r="AU514" s="273" t="s">
        <v>90</v>
      </c>
      <c r="AV514" s="13" t="s">
        <v>90</v>
      </c>
      <c r="AW514" s="13" t="s">
        <v>36</v>
      </c>
      <c r="AX514" s="13" t="s">
        <v>80</v>
      </c>
      <c r="AY514" s="273" t="s">
        <v>156</v>
      </c>
    </row>
    <row r="515" s="15" customFormat="1">
      <c r="A515" s="15"/>
      <c r="B515" s="288"/>
      <c r="C515" s="289"/>
      <c r="D515" s="240" t="s">
        <v>443</v>
      </c>
      <c r="E515" s="290" t="s">
        <v>1</v>
      </c>
      <c r="F515" s="291" t="s">
        <v>1543</v>
      </c>
      <c r="G515" s="289"/>
      <c r="H515" s="290" t="s">
        <v>1</v>
      </c>
      <c r="I515" s="292"/>
      <c r="J515" s="289"/>
      <c r="K515" s="289"/>
      <c r="L515" s="293"/>
      <c r="M515" s="294"/>
      <c r="N515" s="295"/>
      <c r="O515" s="295"/>
      <c r="P515" s="295"/>
      <c r="Q515" s="295"/>
      <c r="R515" s="295"/>
      <c r="S515" s="295"/>
      <c r="T515" s="296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97" t="s">
        <v>443</v>
      </c>
      <c r="AU515" s="297" t="s">
        <v>90</v>
      </c>
      <c r="AV515" s="15" t="s">
        <v>88</v>
      </c>
      <c r="AW515" s="15" t="s">
        <v>36</v>
      </c>
      <c r="AX515" s="15" t="s">
        <v>80</v>
      </c>
      <c r="AY515" s="297" t="s">
        <v>156</v>
      </c>
    </row>
    <row r="516" s="13" customFormat="1">
      <c r="A516" s="13"/>
      <c r="B516" s="263"/>
      <c r="C516" s="264"/>
      <c r="D516" s="240" t="s">
        <v>443</v>
      </c>
      <c r="E516" s="265" t="s">
        <v>1</v>
      </c>
      <c r="F516" s="266" t="s">
        <v>1544</v>
      </c>
      <c r="G516" s="264"/>
      <c r="H516" s="267">
        <v>338.63999999999999</v>
      </c>
      <c r="I516" s="268"/>
      <c r="J516" s="264"/>
      <c r="K516" s="264"/>
      <c r="L516" s="269"/>
      <c r="M516" s="270"/>
      <c r="N516" s="271"/>
      <c r="O516" s="271"/>
      <c r="P516" s="271"/>
      <c r="Q516" s="271"/>
      <c r="R516" s="271"/>
      <c r="S516" s="271"/>
      <c r="T516" s="27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73" t="s">
        <v>443</v>
      </c>
      <c r="AU516" s="273" t="s">
        <v>90</v>
      </c>
      <c r="AV516" s="13" t="s">
        <v>90</v>
      </c>
      <c r="AW516" s="13" t="s">
        <v>36</v>
      </c>
      <c r="AX516" s="13" t="s">
        <v>80</v>
      </c>
      <c r="AY516" s="273" t="s">
        <v>156</v>
      </c>
    </row>
    <row r="517" s="14" customFormat="1">
      <c r="A517" s="14"/>
      <c r="B517" s="274"/>
      <c r="C517" s="275"/>
      <c r="D517" s="240" t="s">
        <v>443</v>
      </c>
      <c r="E517" s="276" t="s">
        <v>1</v>
      </c>
      <c r="F517" s="277" t="s">
        <v>445</v>
      </c>
      <c r="G517" s="275"/>
      <c r="H517" s="278">
        <v>1421.3040000000001</v>
      </c>
      <c r="I517" s="279"/>
      <c r="J517" s="275"/>
      <c r="K517" s="275"/>
      <c r="L517" s="280"/>
      <c r="M517" s="281"/>
      <c r="N517" s="282"/>
      <c r="O517" s="282"/>
      <c r="P517" s="282"/>
      <c r="Q517" s="282"/>
      <c r="R517" s="282"/>
      <c r="S517" s="282"/>
      <c r="T517" s="283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84" t="s">
        <v>443</v>
      </c>
      <c r="AU517" s="284" t="s">
        <v>90</v>
      </c>
      <c r="AV517" s="14" t="s">
        <v>172</v>
      </c>
      <c r="AW517" s="14" t="s">
        <v>36</v>
      </c>
      <c r="AX517" s="14" t="s">
        <v>88</v>
      </c>
      <c r="AY517" s="284" t="s">
        <v>156</v>
      </c>
    </row>
    <row r="518" s="2" customFormat="1" ht="16.5" customHeight="1">
      <c r="A518" s="39"/>
      <c r="B518" s="40"/>
      <c r="C518" s="227" t="s">
        <v>689</v>
      </c>
      <c r="D518" s="227" t="s">
        <v>160</v>
      </c>
      <c r="E518" s="228" t="s">
        <v>1545</v>
      </c>
      <c r="F518" s="229" t="s">
        <v>1546</v>
      </c>
      <c r="G518" s="230" t="s">
        <v>1507</v>
      </c>
      <c r="H518" s="231">
        <v>2150.5129999999999</v>
      </c>
      <c r="I518" s="232"/>
      <c r="J518" s="233">
        <f>ROUND(I518*H518,2)</f>
        <v>0</v>
      </c>
      <c r="K518" s="229" t="s">
        <v>1177</v>
      </c>
      <c r="L518" s="45"/>
      <c r="M518" s="234" t="s">
        <v>1</v>
      </c>
      <c r="N518" s="235" t="s">
        <v>45</v>
      </c>
      <c r="O518" s="92"/>
      <c r="P518" s="236">
        <f>O518*H518</f>
        <v>0</v>
      </c>
      <c r="Q518" s="236">
        <v>0</v>
      </c>
      <c r="R518" s="236">
        <f>Q518*H518</f>
        <v>0</v>
      </c>
      <c r="S518" s="236">
        <v>0.001</v>
      </c>
      <c r="T518" s="237">
        <f>S518*H518</f>
        <v>2.1505130000000001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8" t="s">
        <v>229</v>
      </c>
      <c r="AT518" s="238" t="s">
        <v>160</v>
      </c>
      <c r="AU518" s="238" t="s">
        <v>90</v>
      </c>
      <c r="AY518" s="18" t="s">
        <v>156</v>
      </c>
      <c r="BE518" s="239">
        <f>IF(N518="základní",J518,0)</f>
        <v>0</v>
      </c>
      <c r="BF518" s="239">
        <f>IF(N518="snížená",J518,0)</f>
        <v>0</v>
      </c>
      <c r="BG518" s="239">
        <f>IF(N518="zákl. přenesená",J518,0)</f>
        <v>0</v>
      </c>
      <c r="BH518" s="239">
        <f>IF(N518="sníž. přenesená",J518,0)</f>
        <v>0</v>
      </c>
      <c r="BI518" s="239">
        <f>IF(N518="nulová",J518,0)</f>
        <v>0</v>
      </c>
      <c r="BJ518" s="18" t="s">
        <v>88</v>
      </c>
      <c r="BK518" s="239">
        <f>ROUND(I518*H518,2)</f>
        <v>0</v>
      </c>
      <c r="BL518" s="18" t="s">
        <v>229</v>
      </c>
      <c r="BM518" s="238" t="s">
        <v>1547</v>
      </c>
    </row>
    <row r="519" s="15" customFormat="1">
      <c r="A519" s="15"/>
      <c r="B519" s="288"/>
      <c r="C519" s="289"/>
      <c r="D519" s="240" t="s">
        <v>443</v>
      </c>
      <c r="E519" s="290" t="s">
        <v>1</v>
      </c>
      <c r="F519" s="291" t="s">
        <v>1395</v>
      </c>
      <c r="G519" s="289"/>
      <c r="H519" s="290" t="s">
        <v>1</v>
      </c>
      <c r="I519" s="292"/>
      <c r="J519" s="289"/>
      <c r="K519" s="289"/>
      <c r="L519" s="293"/>
      <c r="M519" s="294"/>
      <c r="N519" s="295"/>
      <c r="O519" s="295"/>
      <c r="P519" s="295"/>
      <c r="Q519" s="295"/>
      <c r="R519" s="295"/>
      <c r="S519" s="295"/>
      <c r="T519" s="296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97" t="s">
        <v>443</v>
      </c>
      <c r="AU519" s="297" t="s">
        <v>90</v>
      </c>
      <c r="AV519" s="15" t="s">
        <v>88</v>
      </c>
      <c r="AW519" s="15" t="s">
        <v>36</v>
      </c>
      <c r="AX519" s="15" t="s">
        <v>80</v>
      </c>
      <c r="AY519" s="297" t="s">
        <v>156</v>
      </c>
    </row>
    <row r="520" s="15" customFormat="1">
      <c r="A520" s="15"/>
      <c r="B520" s="288"/>
      <c r="C520" s="289"/>
      <c r="D520" s="240" t="s">
        <v>443</v>
      </c>
      <c r="E520" s="290" t="s">
        <v>1</v>
      </c>
      <c r="F520" s="291" t="s">
        <v>1548</v>
      </c>
      <c r="G520" s="289"/>
      <c r="H520" s="290" t="s">
        <v>1</v>
      </c>
      <c r="I520" s="292"/>
      <c r="J520" s="289"/>
      <c r="K520" s="289"/>
      <c r="L520" s="293"/>
      <c r="M520" s="294"/>
      <c r="N520" s="295"/>
      <c r="O520" s="295"/>
      <c r="P520" s="295"/>
      <c r="Q520" s="295"/>
      <c r="R520" s="295"/>
      <c r="S520" s="295"/>
      <c r="T520" s="296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97" t="s">
        <v>443</v>
      </c>
      <c r="AU520" s="297" t="s">
        <v>90</v>
      </c>
      <c r="AV520" s="15" t="s">
        <v>88</v>
      </c>
      <c r="AW520" s="15" t="s">
        <v>36</v>
      </c>
      <c r="AX520" s="15" t="s">
        <v>80</v>
      </c>
      <c r="AY520" s="297" t="s">
        <v>156</v>
      </c>
    </row>
    <row r="521" s="13" customFormat="1">
      <c r="A521" s="13"/>
      <c r="B521" s="263"/>
      <c r="C521" s="264"/>
      <c r="D521" s="240" t="s">
        <v>443</v>
      </c>
      <c r="E521" s="265" t="s">
        <v>1</v>
      </c>
      <c r="F521" s="266" t="s">
        <v>1549</v>
      </c>
      <c r="G521" s="264"/>
      <c r="H521" s="267">
        <v>412.17500000000001</v>
      </c>
      <c r="I521" s="268"/>
      <c r="J521" s="264"/>
      <c r="K521" s="264"/>
      <c r="L521" s="269"/>
      <c r="M521" s="270"/>
      <c r="N521" s="271"/>
      <c r="O521" s="271"/>
      <c r="P521" s="271"/>
      <c r="Q521" s="271"/>
      <c r="R521" s="271"/>
      <c r="S521" s="271"/>
      <c r="T521" s="27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73" t="s">
        <v>443</v>
      </c>
      <c r="AU521" s="273" t="s">
        <v>90</v>
      </c>
      <c r="AV521" s="13" t="s">
        <v>90</v>
      </c>
      <c r="AW521" s="13" t="s">
        <v>36</v>
      </c>
      <c r="AX521" s="13" t="s">
        <v>80</v>
      </c>
      <c r="AY521" s="273" t="s">
        <v>156</v>
      </c>
    </row>
    <row r="522" s="15" customFormat="1">
      <c r="A522" s="15"/>
      <c r="B522" s="288"/>
      <c r="C522" s="289"/>
      <c r="D522" s="240" t="s">
        <v>443</v>
      </c>
      <c r="E522" s="290" t="s">
        <v>1</v>
      </c>
      <c r="F522" s="291" t="s">
        <v>1550</v>
      </c>
      <c r="G522" s="289"/>
      <c r="H522" s="290" t="s">
        <v>1</v>
      </c>
      <c r="I522" s="292"/>
      <c r="J522" s="289"/>
      <c r="K522" s="289"/>
      <c r="L522" s="293"/>
      <c r="M522" s="294"/>
      <c r="N522" s="295"/>
      <c r="O522" s="295"/>
      <c r="P522" s="295"/>
      <c r="Q522" s="295"/>
      <c r="R522" s="295"/>
      <c r="S522" s="295"/>
      <c r="T522" s="296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97" t="s">
        <v>443</v>
      </c>
      <c r="AU522" s="297" t="s">
        <v>90</v>
      </c>
      <c r="AV522" s="15" t="s">
        <v>88</v>
      </c>
      <c r="AW522" s="15" t="s">
        <v>36</v>
      </c>
      <c r="AX522" s="15" t="s">
        <v>80</v>
      </c>
      <c r="AY522" s="297" t="s">
        <v>156</v>
      </c>
    </row>
    <row r="523" s="13" customFormat="1">
      <c r="A523" s="13"/>
      <c r="B523" s="263"/>
      <c r="C523" s="264"/>
      <c r="D523" s="240" t="s">
        <v>443</v>
      </c>
      <c r="E523" s="265" t="s">
        <v>1</v>
      </c>
      <c r="F523" s="266" t="s">
        <v>1551</v>
      </c>
      <c r="G523" s="264"/>
      <c r="H523" s="267">
        <v>199.83799999999999</v>
      </c>
      <c r="I523" s="268"/>
      <c r="J523" s="264"/>
      <c r="K523" s="264"/>
      <c r="L523" s="269"/>
      <c r="M523" s="270"/>
      <c r="N523" s="271"/>
      <c r="O523" s="271"/>
      <c r="P523" s="271"/>
      <c r="Q523" s="271"/>
      <c r="R523" s="271"/>
      <c r="S523" s="271"/>
      <c r="T523" s="27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73" t="s">
        <v>443</v>
      </c>
      <c r="AU523" s="273" t="s">
        <v>90</v>
      </c>
      <c r="AV523" s="13" t="s">
        <v>90</v>
      </c>
      <c r="AW523" s="13" t="s">
        <v>36</v>
      </c>
      <c r="AX523" s="13" t="s">
        <v>80</v>
      </c>
      <c r="AY523" s="273" t="s">
        <v>156</v>
      </c>
    </row>
    <row r="524" s="15" customFormat="1">
      <c r="A524" s="15"/>
      <c r="B524" s="288"/>
      <c r="C524" s="289"/>
      <c r="D524" s="240" t="s">
        <v>443</v>
      </c>
      <c r="E524" s="290" t="s">
        <v>1</v>
      </c>
      <c r="F524" s="291" t="s">
        <v>1552</v>
      </c>
      <c r="G524" s="289"/>
      <c r="H524" s="290" t="s">
        <v>1</v>
      </c>
      <c r="I524" s="292"/>
      <c r="J524" s="289"/>
      <c r="K524" s="289"/>
      <c r="L524" s="293"/>
      <c r="M524" s="294"/>
      <c r="N524" s="295"/>
      <c r="O524" s="295"/>
      <c r="P524" s="295"/>
      <c r="Q524" s="295"/>
      <c r="R524" s="295"/>
      <c r="S524" s="295"/>
      <c r="T524" s="296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97" t="s">
        <v>443</v>
      </c>
      <c r="AU524" s="297" t="s">
        <v>90</v>
      </c>
      <c r="AV524" s="15" t="s">
        <v>88</v>
      </c>
      <c r="AW524" s="15" t="s">
        <v>36</v>
      </c>
      <c r="AX524" s="15" t="s">
        <v>80</v>
      </c>
      <c r="AY524" s="297" t="s">
        <v>156</v>
      </c>
    </row>
    <row r="525" s="13" customFormat="1">
      <c r="A525" s="13"/>
      <c r="B525" s="263"/>
      <c r="C525" s="264"/>
      <c r="D525" s="240" t="s">
        <v>443</v>
      </c>
      <c r="E525" s="265" t="s">
        <v>1</v>
      </c>
      <c r="F525" s="266" t="s">
        <v>1553</v>
      </c>
      <c r="G525" s="264"/>
      <c r="H525" s="267">
        <v>1538.5</v>
      </c>
      <c r="I525" s="268"/>
      <c r="J525" s="264"/>
      <c r="K525" s="264"/>
      <c r="L525" s="269"/>
      <c r="M525" s="270"/>
      <c r="N525" s="271"/>
      <c r="O525" s="271"/>
      <c r="P525" s="271"/>
      <c r="Q525" s="271"/>
      <c r="R525" s="271"/>
      <c r="S525" s="271"/>
      <c r="T525" s="27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73" t="s">
        <v>443</v>
      </c>
      <c r="AU525" s="273" t="s">
        <v>90</v>
      </c>
      <c r="AV525" s="13" t="s">
        <v>90</v>
      </c>
      <c r="AW525" s="13" t="s">
        <v>36</v>
      </c>
      <c r="AX525" s="13" t="s">
        <v>80</v>
      </c>
      <c r="AY525" s="273" t="s">
        <v>156</v>
      </c>
    </row>
    <row r="526" s="14" customFormat="1">
      <c r="A526" s="14"/>
      <c r="B526" s="274"/>
      <c r="C526" s="275"/>
      <c r="D526" s="240" t="s">
        <v>443</v>
      </c>
      <c r="E526" s="276" t="s">
        <v>1</v>
      </c>
      <c r="F526" s="277" t="s">
        <v>445</v>
      </c>
      <c r="G526" s="275"/>
      <c r="H526" s="278">
        <v>2150.5129999999999</v>
      </c>
      <c r="I526" s="279"/>
      <c r="J526" s="275"/>
      <c r="K526" s="275"/>
      <c r="L526" s="280"/>
      <c r="M526" s="281"/>
      <c r="N526" s="282"/>
      <c r="O526" s="282"/>
      <c r="P526" s="282"/>
      <c r="Q526" s="282"/>
      <c r="R526" s="282"/>
      <c r="S526" s="282"/>
      <c r="T526" s="283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84" t="s">
        <v>443</v>
      </c>
      <c r="AU526" s="284" t="s">
        <v>90</v>
      </c>
      <c r="AV526" s="14" t="s">
        <v>172</v>
      </c>
      <c r="AW526" s="14" t="s">
        <v>36</v>
      </c>
      <c r="AX526" s="14" t="s">
        <v>88</v>
      </c>
      <c r="AY526" s="284" t="s">
        <v>156</v>
      </c>
    </row>
    <row r="527" s="2" customFormat="1" ht="24.15" customHeight="1">
      <c r="A527" s="39"/>
      <c r="B527" s="40"/>
      <c r="C527" s="227" t="s">
        <v>693</v>
      </c>
      <c r="D527" s="227" t="s">
        <v>160</v>
      </c>
      <c r="E527" s="228" t="s">
        <v>1554</v>
      </c>
      <c r="F527" s="229" t="s">
        <v>1555</v>
      </c>
      <c r="G527" s="230" t="s">
        <v>1241</v>
      </c>
      <c r="H527" s="231">
        <v>1.712</v>
      </c>
      <c r="I527" s="232"/>
      <c r="J527" s="233">
        <f>ROUND(I527*H527,2)</f>
        <v>0</v>
      </c>
      <c r="K527" s="229" t="s">
        <v>1119</v>
      </c>
      <c r="L527" s="45"/>
      <c r="M527" s="234" t="s">
        <v>1</v>
      </c>
      <c r="N527" s="235" t="s">
        <v>45</v>
      </c>
      <c r="O527" s="92"/>
      <c r="P527" s="236">
        <f>O527*H527</f>
        <v>0</v>
      </c>
      <c r="Q527" s="236">
        <v>0</v>
      </c>
      <c r="R527" s="236">
        <f>Q527*H527</f>
        <v>0</v>
      </c>
      <c r="S527" s="236">
        <v>0</v>
      </c>
      <c r="T527" s="237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8" t="s">
        <v>229</v>
      </c>
      <c r="AT527" s="238" t="s">
        <v>160</v>
      </c>
      <c r="AU527" s="238" t="s">
        <v>90</v>
      </c>
      <c r="AY527" s="18" t="s">
        <v>156</v>
      </c>
      <c r="BE527" s="239">
        <f>IF(N527="základní",J527,0)</f>
        <v>0</v>
      </c>
      <c r="BF527" s="239">
        <f>IF(N527="snížená",J527,0)</f>
        <v>0</v>
      </c>
      <c r="BG527" s="239">
        <f>IF(N527="zákl. přenesená",J527,0)</f>
        <v>0</v>
      </c>
      <c r="BH527" s="239">
        <f>IF(N527="sníž. přenesená",J527,0)</f>
        <v>0</v>
      </c>
      <c r="BI527" s="239">
        <f>IF(N527="nulová",J527,0)</f>
        <v>0</v>
      </c>
      <c r="BJ527" s="18" t="s">
        <v>88</v>
      </c>
      <c r="BK527" s="239">
        <f>ROUND(I527*H527,2)</f>
        <v>0</v>
      </c>
      <c r="BL527" s="18" t="s">
        <v>229</v>
      </c>
      <c r="BM527" s="238" t="s">
        <v>1556</v>
      </c>
    </row>
    <row r="528" s="2" customFormat="1">
      <c r="A528" s="39"/>
      <c r="B528" s="40"/>
      <c r="C528" s="41"/>
      <c r="D528" s="240" t="s">
        <v>1121</v>
      </c>
      <c r="E528" s="41"/>
      <c r="F528" s="285" t="s">
        <v>1557</v>
      </c>
      <c r="G528" s="41"/>
      <c r="H528" s="41"/>
      <c r="I528" s="242"/>
      <c r="J528" s="41"/>
      <c r="K528" s="41"/>
      <c r="L528" s="45"/>
      <c r="M528" s="243"/>
      <c r="N528" s="244"/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1121</v>
      </c>
      <c r="AU528" s="18" t="s">
        <v>90</v>
      </c>
    </row>
    <row r="529" s="2" customFormat="1">
      <c r="A529" s="39"/>
      <c r="B529" s="40"/>
      <c r="C529" s="41"/>
      <c r="D529" s="286" t="s">
        <v>1123</v>
      </c>
      <c r="E529" s="41"/>
      <c r="F529" s="287" t="s">
        <v>1558</v>
      </c>
      <c r="G529" s="41"/>
      <c r="H529" s="41"/>
      <c r="I529" s="242"/>
      <c r="J529" s="41"/>
      <c r="K529" s="41"/>
      <c r="L529" s="45"/>
      <c r="M529" s="243"/>
      <c r="N529" s="244"/>
      <c r="O529" s="92"/>
      <c r="P529" s="92"/>
      <c r="Q529" s="92"/>
      <c r="R529" s="92"/>
      <c r="S529" s="92"/>
      <c r="T529" s="93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1123</v>
      </c>
      <c r="AU529" s="18" t="s">
        <v>90</v>
      </c>
    </row>
    <row r="530" s="12" customFormat="1" ht="22.8" customHeight="1">
      <c r="A530" s="12"/>
      <c r="B530" s="211"/>
      <c r="C530" s="212"/>
      <c r="D530" s="213" t="s">
        <v>79</v>
      </c>
      <c r="E530" s="225" t="s">
        <v>1559</v>
      </c>
      <c r="F530" s="225" t="s">
        <v>1560</v>
      </c>
      <c r="G530" s="212"/>
      <c r="H530" s="212"/>
      <c r="I530" s="215"/>
      <c r="J530" s="226">
        <f>BK530</f>
        <v>0</v>
      </c>
      <c r="K530" s="212"/>
      <c r="L530" s="217"/>
      <c r="M530" s="218"/>
      <c r="N530" s="219"/>
      <c r="O530" s="219"/>
      <c r="P530" s="220">
        <f>SUM(P531:P539)</f>
        <v>0</v>
      </c>
      <c r="Q530" s="219"/>
      <c r="R530" s="220">
        <f>SUM(R531:R539)</f>
        <v>0.11600000000000001</v>
      </c>
      <c r="S530" s="219"/>
      <c r="T530" s="221">
        <f>SUM(T531:T539)</f>
        <v>0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22" t="s">
        <v>155</v>
      </c>
      <c r="AT530" s="223" t="s">
        <v>79</v>
      </c>
      <c r="AU530" s="223" t="s">
        <v>88</v>
      </c>
      <c r="AY530" s="222" t="s">
        <v>156</v>
      </c>
      <c r="BK530" s="224">
        <f>SUM(BK531:BK539)</f>
        <v>0</v>
      </c>
    </row>
    <row r="531" s="2" customFormat="1" ht="24.15" customHeight="1">
      <c r="A531" s="39"/>
      <c r="B531" s="40"/>
      <c r="C531" s="227" t="s">
        <v>697</v>
      </c>
      <c r="D531" s="227" t="s">
        <v>160</v>
      </c>
      <c r="E531" s="228" t="s">
        <v>1561</v>
      </c>
      <c r="F531" s="229" t="s">
        <v>1562</v>
      </c>
      <c r="G531" s="230" t="s">
        <v>317</v>
      </c>
      <c r="H531" s="231">
        <v>1</v>
      </c>
      <c r="I531" s="232"/>
      <c r="J531" s="233">
        <f>ROUND(I531*H531,2)</f>
        <v>0</v>
      </c>
      <c r="K531" s="229" t="s">
        <v>1177</v>
      </c>
      <c r="L531" s="45"/>
      <c r="M531" s="234" t="s">
        <v>1</v>
      </c>
      <c r="N531" s="235" t="s">
        <v>45</v>
      </c>
      <c r="O531" s="92"/>
      <c r="P531" s="236">
        <f>O531*H531</f>
        <v>0</v>
      </c>
      <c r="Q531" s="236">
        <v>0.11600000000000001</v>
      </c>
      <c r="R531" s="236">
        <f>Q531*H531</f>
        <v>0.11600000000000001</v>
      </c>
      <c r="S531" s="236">
        <v>0</v>
      </c>
      <c r="T531" s="237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8" t="s">
        <v>229</v>
      </c>
      <c r="AT531" s="238" t="s">
        <v>160</v>
      </c>
      <c r="AU531" s="238" t="s">
        <v>90</v>
      </c>
      <c r="AY531" s="18" t="s">
        <v>156</v>
      </c>
      <c r="BE531" s="239">
        <f>IF(N531="základní",J531,0)</f>
        <v>0</v>
      </c>
      <c r="BF531" s="239">
        <f>IF(N531="snížená",J531,0)</f>
        <v>0</v>
      </c>
      <c r="BG531" s="239">
        <f>IF(N531="zákl. přenesená",J531,0)</f>
        <v>0</v>
      </c>
      <c r="BH531" s="239">
        <f>IF(N531="sníž. přenesená",J531,0)</f>
        <v>0</v>
      </c>
      <c r="BI531" s="239">
        <f>IF(N531="nulová",J531,0)</f>
        <v>0</v>
      </c>
      <c r="BJ531" s="18" t="s">
        <v>88</v>
      </c>
      <c r="BK531" s="239">
        <f>ROUND(I531*H531,2)</f>
        <v>0</v>
      </c>
      <c r="BL531" s="18" t="s">
        <v>229</v>
      </c>
      <c r="BM531" s="238" t="s">
        <v>1563</v>
      </c>
    </row>
    <row r="532" s="2" customFormat="1">
      <c r="A532" s="39"/>
      <c r="B532" s="40"/>
      <c r="C532" s="41"/>
      <c r="D532" s="240" t="s">
        <v>233</v>
      </c>
      <c r="E532" s="41"/>
      <c r="F532" s="241" t="s">
        <v>1564</v>
      </c>
      <c r="G532" s="41"/>
      <c r="H532" s="41"/>
      <c r="I532" s="242"/>
      <c r="J532" s="41"/>
      <c r="K532" s="41"/>
      <c r="L532" s="45"/>
      <c r="M532" s="243"/>
      <c r="N532" s="244"/>
      <c r="O532" s="92"/>
      <c r="P532" s="92"/>
      <c r="Q532" s="92"/>
      <c r="R532" s="92"/>
      <c r="S532" s="92"/>
      <c r="T532" s="93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233</v>
      </c>
      <c r="AU532" s="18" t="s">
        <v>90</v>
      </c>
    </row>
    <row r="533" s="15" customFormat="1">
      <c r="A533" s="15"/>
      <c r="B533" s="288"/>
      <c r="C533" s="289"/>
      <c r="D533" s="240" t="s">
        <v>443</v>
      </c>
      <c r="E533" s="290" t="s">
        <v>1</v>
      </c>
      <c r="F533" s="291" t="s">
        <v>1565</v>
      </c>
      <c r="G533" s="289"/>
      <c r="H533" s="290" t="s">
        <v>1</v>
      </c>
      <c r="I533" s="292"/>
      <c r="J533" s="289"/>
      <c r="K533" s="289"/>
      <c r="L533" s="293"/>
      <c r="M533" s="294"/>
      <c r="N533" s="295"/>
      <c r="O533" s="295"/>
      <c r="P533" s="295"/>
      <c r="Q533" s="295"/>
      <c r="R533" s="295"/>
      <c r="S533" s="295"/>
      <c r="T533" s="296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97" t="s">
        <v>443</v>
      </c>
      <c r="AU533" s="297" t="s">
        <v>90</v>
      </c>
      <c r="AV533" s="15" t="s">
        <v>88</v>
      </c>
      <c r="AW533" s="15" t="s">
        <v>36</v>
      </c>
      <c r="AX533" s="15" t="s">
        <v>80</v>
      </c>
      <c r="AY533" s="297" t="s">
        <v>156</v>
      </c>
    </row>
    <row r="534" s="15" customFormat="1">
      <c r="A534" s="15"/>
      <c r="B534" s="288"/>
      <c r="C534" s="289"/>
      <c r="D534" s="240" t="s">
        <v>443</v>
      </c>
      <c r="E534" s="290" t="s">
        <v>1</v>
      </c>
      <c r="F534" s="291" t="s">
        <v>1566</v>
      </c>
      <c r="G534" s="289"/>
      <c r="H534" s="290" t="s">
        <v>1</v>
      </c>
      <c r="I534" s="292"/>
      <c r="J534" s="289"/>
      <c r="K534" s="289"/>
      <c r="L534" s="293"/>
      <c r="M534" s="294"/>
      <c r="N534" s="295"/>
      <c r="O534" s="295"/>
      <c r="P534" s="295"/>
      <c r="Q534" s="295"/>
      <c r="R534" s="295"/>
      <c r="S534" s="295"/>
      <c r="T534" s="296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97" t="s">
        <v>443</v>
      </c>
      <c r="AU534" s="297" t="s">
        <v>90</v>
      </c>
      <c r="AV534" s="15" t="s">
        <v>88</v>
      </c>
      <c r="AW534" s="15" t="s">
        <v>36</v>
      </c>
      <c r="AX534" s="15" t="s">
        <v>80</v>
      </c>
      <c r="AY534" s="297" t="s">
        <v>156</v>
      </c>
    </row>
    <row r="535" s="13" customFormat="1">
      <c r="A535" s="13"/>
      <c r="B535" s="263"/>
      <c r="C535" s="264"/>
      <c r="D535" s="240" t="s">
        <v>443</v>
      </c>
      <c r="E535" s="265" t="s">
        <v>1</v>
      </c>
      <c r="F535" s="266" t="s">
        <v>1412</v>
      </c>
      <c r="G535" s="264"/>
      <c r="H535" s="267">
        <v>1</v>
      </c>
      <c r="I535" s="268"/>
      <c r="J535" s="264"/>
      <c r="K535" s="264"/>
      <c r="L535" s="269"/>
      <c r="M535" s="270"/>
      <c r="N535" s="271"/>
      <c r="O535" s="271"/>
      <c r="P535" s="271"/>
      <c r="Q535" s="271"/>
      <c r="R535" s="271"/>
      <c r="S535" s="271"/>
      <c r="T535" s="27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73" t="s">
        <v>443</v>
      </c>
      <c r="AU535" s="273" t="s">
        <v>90</v>
      </c>
      <c r="AV535" s="13" t="s">
        <v>90</v>
      </c>
      <c r="AW535" s="13" t="s">
        <v>36</v>
      </c>
      <c r="AX535" s="13" t="s">
        <v>80</v>
      </c>
      <c r="AY535" s="273" t="s">
        <v>156</v>
      </c>
    </row>
    <row r="536" s="14" customFormat="1">
      <c r="A536" s="14"/>
      <c r="B536" s="274"/>
      <c r="C536" s="275"/>
      <c r="D536" s="240" t="s">
        <v>443</v>
      </c>
      <c r="E536" s="276" t="s">
        <v>1</v>
      </c>
      <c r="F536" s="277" t="s">
        <v>445</v>
      </c>
      <c r="G536" s="275"/>
      <c r="H536" s="278">
        <v>1</v>
      </c>
      <c r="I536" s="279"/>
      <c r="J536" s="275"/>
      <c r="K536" s="275"/>
      <c r="L536" s="280"/>
      <c r="M536" s="281"/>
      <c r="N536" s="282"/>
      <c r="O536" s="282"/>
      <c r="P536" s="282"/>
      <c r="Q536" s="282"/>
      <c r="R536" s="282"/>
      <c r="S536" s="282"/>
      <c r="T536" s="28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84" t="s">
        <v>443</v>
      </c>
      <c r="AU536" s="284" t="s">
        <v>90</v>
      </c>
      <c r="AV536" s="14" t="s">
        <v>172</v>
      </c>
      <c r="AW536" s="14" t="s">
        <v>36</v>
      </c>
      <c r="AX536" s="14" t="s">
        <v>88</v>
      </c>
      <c r="AY536" s="284" t="s">
        <v>156</v>
      </c>
    </row>
    <row r="537" s="2" customFormat="1" ht="24.15" customHeight="1">
      <c r="A537" s="39"/>
      <c r="B537" s="40"/>
      <c r="C537" s="227" t="s">
        <v>701</v>
      </c>
      <c r="D537" s="227" t="s">
        <v>160</v>
      </c>
      <c r="E537" s="228" t="s">
        <v>1567</v>
      </c>
      <c r="F537" s="229" t="s">
        <v>1568</v>
      </c>
      <c r="G537" s="230" t="s">
        <v>1241</v>
      </c>
      <c r="H537" s="231">
        <v>0.11600000000000001</v>
      </c>
      <c r="I537" s="232"/>
      <c r="J537" s="233">
        <f>ROUND(I537*H537,2)</f>
        <v>0</v>
      </c>
      <c r="K537" s="229" t="s">
        <v>1119</v>
      </c>
      <c r="L537" s="45"/>
      <c r="M537" s="234" t="s">
        <v>1</v>
      </c>
      <c r="N537" s="235" t="s">
        <v>45</v>
      </c>
      <c r="O537" s="92"/>
      <c r="P537" s="236">
        <f>O537*H537</f>
        <v>0</v>
      </c>
      <c r="Q537" s="236">
        <v>0</v>
      </c>
      <c r="R537" s="236">
        <f>Q537*H537</f>
        <v>0</v>
      </c>
      <c r="S537" s="236">
        <v>0</v>
      </c>
      <c r="T537" s="237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8" t="s">
        <v>229</v>
      </c>
      <c r="AT537" s="238" t="s">
        <v>160</v>
      </c>
      <c r="AU537" s="238" t="s">
        <v>90</v>
      </c>
      <c r="AY537" s="18" t="s">
        <v>156</v>
      </c>
      <c r="BE537" s="239">
        <f>IF(N537="základní",J537,0)</f>
        <v>0</v>
      </c>
      <c r="BF537" s="239">
        <f>IF(N537="snížená",J537,0)</f>
        <v>0</v>
      </c>
      <c r="BG537" s="239">
        <f>IF(N537="zákl. přenesená",J537,0)</f>
        <v>0</v>
      </c>
      <c r="BH537" s="239">
        <f>IF(N537="sníž. přenesená",J537,0)</f>
        <v>0</v>
      </c>
      <c r="BI537" s="239">
        <f>IF(N537="nulová",J537,0)</f>
        <v>0</v>
      </c>
      <c r="BJ537" s="18" t="s">
        <v>88</v>
      </c>
      <c r="BK537" s="239">
        <f>ROUND(I537*H537,2)</f>
        <v>0</v>
      </c>
      <c r="BL537" s="18" t="s">
        <v>229</v>
      </c>
      <c r="BM537" s="238" t="s">
        <v>1569</v>
      </c>
    </row>
    <row r="538" s="2" customFormat="1">
      <c r="A538" s="39"/>
      <c r="B538" s="40"/>
      <c r="C538" s="41"/>
      <c r="D538" s="240" t="s">
        <v>1121</v>
      </c>
      <c r="E538" s="41"/>
      <c r="F538" s="285" t="s">
        <v>1570</v>
      </c>
      <c r="G538" s="41"/>
      <c r="H538" s="41"/>
      <c r="I538" s="242"/>
      <c r="J538" s="41"/>
      <c r="K538" s="41"/>
      <c r="L538" s="45"/>
      <c r="M538" s="243"/>
      <c r="N538" s="244"/>
      <c r="O538" s="92"/>
      <c r="P538" s="92"/>
      <c r="Q538" s="92"/>
      <c r="R538" s="92"/>
      <c r="S538" s="92"/>
      <c r="T538" s="93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1121</v>
      </c>
      <c r="AU538" s="18" t="s">
        <v>90</v>
      </c>
    </row>
    <row r="539" s="2" customFormat="1">
      <c r="A539" s="39"/>
      <c r="B539" s="40"/>
      <c r="C539" s="41"/>
      <c r="D539" s="286" t="s">
        <v>1123</v>
      </c>
      <c r="E539" s="41"/>
      <c r="F539" s="287" t="s">
        <v>1571</v>
      </c>
      <c r="G539" s="41"/>
      <c r="H539" s="41"/>
      <c r="I539" s="242"/>
      <c r="J539" s="41"/>
      <c r="K539" s="41"/>
      <c r="L539" s="45"/>
      <c r="M539" s="243"/>
      <c r="N539" s="244"/>
      <c r="O539" s="92"/>
      <c r="P539" s="92"/>
      <c r="Q539" s="92"/>
      <c r="R539" s="92"/>
      <c r="S539" s="92"/>
      <c r="T539" s="93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1123</v>
      </c>
      <c r="AU539" s="18" t="s">
        <v>90</v>
      </c>
    </row>
    <row r="540" s="12" customFormat="1" ht="25.92" customHeight="1">
      <c r="A540" s="12"/>
      <c r="B540" s="211"/>
      <c r="C540" s="212"/>
      <c r="D540" s="213" t="s">
        <v>79</v>
      </c>
      <c r="E540" s="214" t="s">
        <v>439</v>
      </c>
      <c r="F540" s="214" t="s">
        <v>1572</v>
      </c>
      <c r="G540" s="212"/>
      <c r="H540" s="212"/>
      <c r="I540" s="215"/>
      <c r="J540" s="216">
        <f>BK540</f>
        <v>0</v>
      </c>
      <c r="K540" s="212"/>
      <c r="L540" s="217"/>
      <c r="M540" s="218"/>
      <c r="N540" s="219"/>
      <c r="O540" s="219"/>
      <c r="P540" s="220">
        <f>P541</f>
        <v>0</v>
      </c>
      <c r="Q540" s="219"/>
      <c r="R540" s="220">
        <f>R541</f>
        <v>0</v>
      </c>
      <c r="S540" s="219"/>
      <c r="T540" s="221">
        <f>T541</f>
        <v>0</v>
      </c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R540" s="222" t="s">
        <v>155</v>
      </c>
      <c r="AT540" s="223" t="s">
        <v>79</v>
      </c>
      <c r="AU540" s="223" t="s">
        <v>80</v>
      </c>
      <c r="AY540" s="222" t="s">
        <v>156</v>
      </c>
      <c r="BK540" s="224">
        <f>BK541</f>
        <v>0</v>
      </c>
    </row>
    <row r="541" s="12" customFormat="1" ht="22.8" customHeight="1">
      <c r="A541" s="12"/>
      <c r="B541" s="211"/>
      <c r="C541" s="212"/>
      <c r="D541" s="213" t="s">
        <v>79</v>
      </c>
      <c r="E541" s="225" t="s">
        <v>1573</v>
      </c>
      <c r="F541" s="225" t="s">
        <v>1574</v>
      </c>
      <c r="G541" s="212"/>
      <c r="H541" s="212"/>
      <c r="I541" s="215"/>
      <c r="J541" s="226">
        <f>BK541</f>
        <v>0</v>
      </c>
      <c r="K541" s="212"/>
      <c r="L541" s="217"/>
      <c r="M541" s="218"/>
      <c r="N541" s="219"/>
      <c r="O541" s="219"/>
      <c r="P541" s="220">
        <f>SUM(P542:P555)</f>
        <v>0</v>
      </c>
      <c r="Q541" s="219"/>
      <c r="R541" s="220">
        <f>SUM(R542:R555)</f>
        <v>0</v>
      </c>
      <c r="S541" s="219"/>
      <c r="T541" s="221">
        <f>SUM(T542:T555)</f>
        <v>0</v>
      </c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R541" s="222" t="s">
        <v>155</v>
      </c>
      <c r="AT541" s="223" t="s">
        <v>79</v>
      </c>
      <c r="AU541" s="223" t="s">
        <v>88</v>
      </c>
      <c r="AY541" s="222" t="s">
        <v>156</v>
      </c>
      <c r="BK541" s="224">
        <f>SUM(BK542:BK555)</f>
        <v>0</v>
      </c>
    </row>
    <row r="542" s="2" customFormat="1" ht="24.15" customHeight="1">
      <c r="A542" s="39"/>
      <c r="B542" s="40"/>
      <c r="C542" s="227" t="s">
        <v>706</v>
      </c>
      <c r="D542" s="227" t="s">
        <v>160</v>
      </c>
      <c r="E542" s="228" t="s">
        <v>1575</v>
      </c>
      <c r="F542" s="229" t="s">
        <v>1576</v>
      </c>
      <c r="G542" s="230" t="s">
        <v>946</v>
      </c>
      <c r="H542" s="231">
        <v>26</v>
      </c>
      <c r="I542" s="232"/>
      <c r="J542" s="233">
        <f>ROUND(I542*H542,2)</f>
        <v>0</v>
      </c>
      <c r="K542" s="229" t="s">
        <v>1177</v>
      </c>
      <c r="L542" s="45"/>
      <c r="M542" s="234" t="s">
        <v>1</v>
      </c>
      <c r="N542" s="235" t="s">
        <v>45</v>
      </c>
      <c r="O542" s="92"/>
      <c r="P542" s="236">
        <f>O542*H542</f>
        <v>0</v>
      </c>
      <c r="Q542" s="236">
        <v>0</v>
      </c>
      <c r="R542" s="236">
        <f>Q542*H542</f>
        <v>0</v>
      </c>
      <c r="S542" s="236">
        <v>0</v>
      </c>
      <c r="T542" s="237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8" t="s">
        <v>172</v>
      </c>
      <c r="AT542" s="238" t="s">
        <v>160</v>
      </c>
      <c r="AU542" s="238" t="s">
        <v>90</v>
      </c>
      <c r="AY542" s="18" t="s">
        <v>156</v>
      </c>
      <c r="BE542" s="239">
        <f>IF(N542="základní",J542,0)</f>
        <v>0</v>
      </c>
      <c r="BF542" s="239">
        <f>IF(N542="snížená",J542,0)</f>
        <v>0</v>
      </c>
      <c r="BG542" s="239">
        <f>IF(N542="zákl. přenesená",J542,0)</f>
        <v>0</v>
      </c>
      <c r="BH542" s="239">
        <f>IF(N542="sníž. přenesená",J542,0)</f>
        <v>0</v>
      </c>
      <c r="BI542" s="239">
        <f>IF(N542="nulová",J542,0)</f>
        <v>0</v>
      </c>
      <c r="BJ542" s="18" t="s">
        <v>88</v>
      </c>
      <c r="BK542" s="239">
        <f>ROUND(I542*H542,2)</f>
        <v>0</v>
      </c>
      <c r="BL542" s="18" t="s">
        <v>172</v>
      </c>
      <c r="BM542" s="238" t="s">
        <v>1577</v>
      </c>
    </row>
    <row r="543" s="2" customFormat="1">
      <c r="A543" s="39"/>
      <c r="B543" s="40"/>
      <c r="C543" s="41"/>
      <c r="D543" s="240" t="s">
        <v>1121</v>
      </c>
      <c r="E543" s="41"/>
      <c r="F543" s="285" t="s">
        <v>1578</v>
      </c>
      <c r="G543" s="41"/>
      <c r="H543" s="41"/>
      <c r="I543" s="242"/>
      <c r="J543" s="41"/>
      <c r="K543" s="41"/>
      <c r="L543" s="45"/>
      <c r="M543" s="243"/>
      <c r="N543" s="244"/>
      <c r="O543" s="92"/>
      <c r="P543" s="92"/>
      <c r="Q543" s="92"/>
      <c r="R543" s="92"/>
      <c r="S543" s="92"/>
      <c r="T543" s="93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1121</v>
      </c>
      <c r="AU543" s="18" t="s">
        <v>90</v>
      </c>
    </row>
    <row r="544" s="15" customFormat="1">
      <c r="A544" s="15"/>
      <c r="B544" s="288"/>
      <c r="C544" s="289"/>
      <c r="D544" s="240" t="s">
        <v>443</v>
      </c>
      <c r="E544" s="290" t="s">
        <v>1</v>
      </c>
      <c r="F544" s="291" t="s">
        <v>1579</v>
      </c>
      <c r="G544" s="289"/>
      <c r="H544" s="290" t="s">
        <v>1</v>
      </c>
      <c r="I544" s="292"/>
      <c r="J544" s="289"/>
      <c r="K544" s="289"/>
      <c r="L544" s="293"/>
      <c r="M544" s="294"/>
      <c r="N544" s="295"/>
      <c r="O544" s="295"/>
      <c r="P544" s="295"/>
      <c r="Q544" s="295"/>
      <c r="R544" s="295"/>
      <c r="S544" s="295"/>
      <c r="T544" s="296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97" t="s">
        <v>443</v>
      </c>
      <c r="AU544" s="297" t="s">
        <v>90</v>
      </c>
      <c r="AV544" s="15" t="s">
        <v>88</v>
      </c>
      <c r="AW544" s="15" t="s">
        <v>36</v>
      </c>
      <c r="AX544" s="15" t="s">
        <v>80</v>
      </c>
      <c r="AY544" s="297" t="s">
        <v>156</v>
      </c>
    </row>
    <row r="545" s="13" customFormat="1">
      <c r="A545" s="13"/>
      <c r="B545" s="263"/>
      <c r="C545" s="264"/>
      <c r="D545" s="240" t="s">
        <v>443</v>
      </c>
      <c r="E545" s="265" t="s">
        <v>1</v>
      </c>
      <c r="F545" s="266" t="s">
        <v>1580</v>
      </c>
      <c r="G545" s="264"/>
      <c r="H545" s="267">
        <v>26</v>
      </c>
      <c r="I545" s="268"/>
      <c r="J545" s="264"/>
      <c r="K545" s="264"/>
      <c r="L545" s="269"/>
      <c r="M545" s="270"/>
      <c r="N545" s="271"/>
      <c r="O545" s="271"/>
      <c r="P545" s="271"/>
      <c r="Q545" s="271"/>
      <c r="R545" s="271"/>
      <c r="S545" s="271"/>
      <c r="T545" s="27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73" t="s">
        <v>443</v>
      </c>
      <c r="AU545" s="273" t="s">
        <v>90</v>
      </c>
      <c r="AV545" s="13" t="s">
        <v>90</v>
      </c>
      <c r="AW545" s="13" t="s">
        <v>36</v>
      </c>
      <c r="AX545" s="13" t="s">
        <v>80</v>
      </c>
      <c r="AY545" s="273" t="s">
        <v>156</v>
      </c>
    </row>
    <row r="546" s="14" customFormat="1">
      <c r="A546" s="14"/>
      <c r="B546" s="274"/>
      <c r="C546" s="275"/>
      <c r="D546" s="240" t="s">
        <v>443</v>
      </c>
      <c r="E546" s="276" t="s">
        <v>1</v>
      </c>
      <c r="F546" s="277" t="s">
        <v>445</v>
      </c>
      <c r="G546" s="275"/>
      <c r="H546" s="278">
        <v>26</v>
      </c>
      <c r="I546" s="279"/>
      <c r="J546" s="275"/>
      <c r="K546" s="275"/>
      <c r="L546" s="280"/>
      <c r="M546" s="281"/>
      <c r="N546" s="282"/>
      <c r="O546" s="282"/>
      <c r="P546" s="282"/>
      <c r="Q546" s="282"/>
      <c r="R546" s="282"/>
      <c r="S546" s="282"/>
      <c r="T546" s="283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84" t="s">
        <v>443</v>
      </c>
      <c r="AU546" s="284" t="s">
        <v>90</v>
      </c>
      <c r="AV546" s="14" t="s">
        <v>172</v>
      </c>
      <c r="AW546" s="14" t="s">
        <v>36</v>
      </c>
      <c r="AX546" s="14" t="s">
        <v>88</v>
      </c>
      <c r="AY546" s="284" t="s">
        <v>156</v>
      </c>
    </row>
    <row r="547" s="2" customFormat="1" ht="24.15" customHeight="1">
      <c r="A547" s="39"/>
      <c r="B547" s="40"/>
      <c r="C547" s="227" t="s">
        <v>710</v>
      </c>
      <c r="D547" s="227" t="s">
        <v>160</v>
      </c>
      <c r="E547" s="228" t="s">
        <v>1581</v>
      </c>
      <c r="F547" s="229" t="s">
        <v>1582</v>
      </c>
      <c r="G547" s="230" t="s">
        <v>946</v>
      </c>
      <c r="H547" s="231">
        <v>26</v>
      </c>
      <c r="I547" s="232"/>
      <c r="J547" s="233">
        <f>ROUND(I547*H547,2)</f>
        <v>0</v>
      </c>
      <c r="K547" s="229" t="s">
        <v>1177</v>
      </c>
      <c r="L547" s="45"/>
      <c r="M547" s="234" t="s">
        <v>1</v>
      </c>
      <c r="N547" s="235" t="s">
        <v>45</v>
      </c>
      <c r="O547" s="92"/>
      <c r="P547" s="236">
        <f>O547*H547</f>
        <v>0</v>
      </c>
      <c r="Q547" s="236">
        <v>0</v>
      </c>
      <c r="R547" s="236">
        <f>Q547*H547</f>
        <v>0</v>
      </c>
      <c r="S547" s="236">
        <v>0</v>
      </c>
      <c r="T547" s="237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8" t="s">
        <v>172</v>
      </c>
      <c r="AT547" s="238" t="s">
        <v>160</v>
      </c>
      <c r="AU547" s="238" t="s">
        <v>90</v>
      </c>
      <c r="AY547" s="18" t="s">
        <v>156</v>
      </c>
      <c r="BE547" s="239">
        <f>IF(N547="základní",J547,0)</f>
        <v>0</v>
      </c>
      <c r="BF547" s="239">
        <f>IF(N547="snížená",J547,0)</f>
        <v>0</v>
      </c>
      <c r="BG547" s="239">
        <f>IF(N547="zákl. přenesená",J547,0)</f>
        <v>0</v>
      </c>
      <c r="BH547" s="239">
        <f>IF(N547="sníž. přenesená",J547,0)</f>
        <v>0</v>
      </c>
      <c r="BI547" s="239">
        <f>IF(N547="nulová",J547,0)</f>
        <v>0</v>
      </c>
      <c r="BJ547" s="18" t="s">
        <v>88</v>
      </c>
      <c r="BK547" s="239">
        <f>ROUND(I547*H547,2)</f>
        <v>0</v>
      </c>
      <c r="BL547" s="18" t="s">
        <v>172</v>
      </c>
      <c r="BM547" s="238" t="s">
        <v>1583</v>
      </c>
    </row>
    <row r="548" s="2" customFormat="1">
      <c r="A548" s="39"/>
      <c r="B548" s="40"/>
      <c r="C548" s="41"/>
      <c r="D548" s="240" t="s">
        <v>1121</v>
      </c>
      <c r="E548" s="41"/>
      <c r="F548" s="285" t="s">
        <v>1584</v>
      </c>
      <c r="G548" s="41"/>
      <c r="H548" s="41"/>
      <c r="I548" s="242"/>
      <c r="J548" s="41"/>
      <c r="K548" s="41"/>
      <c r="L548" s="45"/>
      <c r="M548" s="243"/>
      <c r="N548" s="244"/>
      <c r="O548" s="92"/>
      <c r="P548" s="92"/>
      <c r="Q548" s="92"/>
      <c r="R548" s="92"/>
      <c r="S548" s="92"/>
      <c r="T548" s="93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1121</v>
      </c>
      <c r="AU548" s="18" t="s">
        <v>90</v>
      </c>
    </row>
    <row r="549" s="13" customFormat="1">
      <c r="A549" s="13"/>
      <c r="B549" s="263"/>
      <c r="C549" s="264"/>
      <c r="D549" s="240" t="s">
        <v>443</v>
      </c>
      <c r="E549" s="265" t="s">
        <v>1</v>
      </c>
      <c r="F549" s="266" t="s">
        <v>1580</v>
      </c>
      <c r="G549" s="264"/>
      <c r="H549" s="267">
        <v>26</v>
      </c>
      <c r="I549" s="268"/>
      <c r="J549" s="264"/>
      <c r="K549" s="264"/>
      <c r="L549" s="269"/>
      <c r="M549" s="270"/>
      <c r="N549" s="271"/>
      <c r="O549" s="271"/>
      <c r="P549" s="271"/>
      <c r="Q549" s="271"/>
      <c r="R549" s="271"/>
      <c r="S549" s="271"/>
      <c r="T549" s="27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73" t="s">
        <v>443</v>
      </c>
      <c r="AU549" s="273" t="s">
        <v>90</v>
      </c>
      <c r="AV549" s="13" t="s">
        <v>90</v>
      </c>
      <c r="AW549" s="13" t="s">
        <v>36</v>
      </c>
      <c r="AX549" s="13" t="s">
        <v>80</v>
      </c>
      <c r="AY549" s="273" t="s">
        <v>156</v>
      </c>
    </row>
    <row r="550" s="14" customFormat="1">
      <c r="A550" s="14"/>
      <c r="B550" s="274"/>
      <c r="C550" s="275"/>
      <c r="D550" s="240" t="s">
        <v>443</v>
      </c>
      <c r="E550" s="276" t="s">
        <v>1</v>
      </c>
      <c r="F550" s="277" t="s">
        <v>445</v>
      </c>
      <c r="G550" s="275"/>
      <c r="H550" s="278">
        <v>26</v>
      </c>
      <c r="I550" s="279"/>
      <c r="J550" s="275"/>
      <c r="K550" s="275"/>
      <c r="L550" s="280"/>
      <c r="M550" s="281"/>
      <c r="N550" s="282"/>
      <c r="O550" s="282"/>
      <c r="P550" s="282"/>
      <c r="Q550" s="282"/>
      <c r="R550" s="282"/>
      <c r="S550" s="282"/>
      <c r="T550" s="28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84" t="s">
        <v>443</v>
      </c>
      <c r="AU550" s="284" t="s">
        <v>90</v>
      </c>
      <c r="AV550" s="14" t="s">
        <v>172</v>
      </c>
      <c r="AW550" s="14" t="s">
        <v>36</v>
      </c>
      <c r="AX550" s="14" t="s">
        <v>88</v>
      </c>
      <c r="AY550" s="284" t="s">
        <v>156</v>
      </c>
    </row>
    <row r="551" s="2" customFormat="1" ht="24.15" customHeight="1">
      <c r="A551" s="39"/>
      <c r="B551" s="40"/>
      <c r="C551" s="227" t="s">
        <v>715</v>
      </c>
      <c r="D551" s="227" t="s">
        <v>160</v>
      </c>
      <c r="E551" s="228" t="s">
        <v>1585</v>
      </c>
      <c r="F551" s="229" t="s">
        <v>1586</v>
      </c>
      <c r="G551" s="230" t="s">
        <v>946</v>
      </c>
      <c r="H551" s="231">
        <v>26</v>
      </c>
      <c r="I551" s="232"/>
      <c r="J551" s="233">
        <f>ROUND(I551*H551,2)</f>
        <v>0</v>
      </c>
      <c r="K551" s="229" t="s">
        <v>1177</v>
      </c>
      <c r="L551" s="45"/>
      <c r="M551" s="234" t="s">
        <v>1</v>
      </c>
      <c r="N551" s="235" t="s">
        <v>45</v>
      </c>
      <c r="O551" s="92"/>
      <c r="P551" s="236">
        <f>O551*H551</f>
        <v>0</v>
      </c>
      <c r="Q551" s="236">
        <v>0</v>
      </c>
      <c r="R551" s="236">
        <f>Q551*H551</f>
        <v>0</v>
      </c>
      <c r="S551" s="236">
        <v>0</v>
      </c>
      <c r="T551" s="237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8" t="s">
        <v>172</v>
      </c>
      <c r="AT551" s="238" t="s">
        <v>160</v>
      </c>
      <c r="AU551" s="238" t="s">
        <v>90</v>
      </c>
      <c r="AY551" s="18" t="s">
        <v>156</v>
      </c>
      <c r="BE551" s="239">
        <f>IF(N551="základní",J551,0)</f>
        <v>0</v>
      </c>
      <c r="BF551" s="239">
        <f>IF(N551="snížená",J551,0)</f>
        <v>0</v>
      </c>
      <c r="BG551" s="239">
        <f>IF(N551="zákl. přenesená",J551,0)</f>
        <v>0</v>
      </c>
      <c r="BH551" s="239">
        <f>IF(N551="sníž. přenesená",J551,0)</f>
        <v>0</v>
      </c>
      <c r="BI551" s="239">
        <f>IF(N551="nulová",J551,0)</f>
        <v>0</v>
      </c>
      <c r="BJ551" s="18" t="s">
        <v>88</v>
      </c>
      <c r="BK551" s="239">
        <f>ROUND(I551*H551,2)</f>
        <v>0</v>
      </c>
      <c r="BL551" s="18" t="s">
        <v>172</v>
      </c>
      <c r="BM551" s="238" t="s">
        <v>1587</v>
      </c>
    </row>
    <row r="552" s="2" customFormat="1">
      <c r="A552" s="39"/>
      <c r="B552" s="40"/>
      <c r="C552" s="41"/>
      <c r="D552" s="240" t="s">
        <v>1121</v>
      </c>
      <c r="E552" s="41"/>
      <c r="F552" s="285" t="s">
        <v>1588</v>
      </c>
      <c r="G552" s="41"/>
      <c r="H552" s="41"/>
      <c r="I552" s="242"/>
      <c r="J552" s="41"/>
      <c r="K552" s="41"/>
      <c r="L552" s="45"/>
      <c r="M552" s="243"/>
      <c r="N552" s="244"/>
      <c r="O552" s="92"/>
      <c r="P552" s="92"/>
      <c r="Q552" s="92"/>
      <c r="R552" s="92"/>
      <c r="S552" s="92"/>
      <c r="T552" s="93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1121</v>
      </c>
      <c r="AU552" s="18" t="s">
        <v>90</v>
      </c>
    </row>
    <row r="553" s="15" customFormat="1">
      <c r="A553" s="15"/>
      <c r="B553" s="288"/>
      <c r="C553" s="289"/>
      <c r="D553" s="240" t="s">
        <v>443</v>
      </c>
      <c r="E553" s="290" t="s">
        <v>1</v>
      </c>
      <c r="F553" s="291" t="s">
        <v>1589</v>
      </c>
      <c r="G553" s="289"/>
      <c r="H553" s="290" t="s">
        <v>1</v>
      </c>
      <c r="I553" s="292"/>
      <c r="J553" s="289"/>
      <c r="K553" s="289"/>
      <c r="L553" s="293"/>
      <c r="M553" s="294"/>
      <c r="N553" s="295"/>
      <c r="O553" s="295"/>
      <c r="P553" s="295"/>
      <c r="Q553" s="295"/>
      <c r="R553" s="295"/>
      <c r="S553" s="295"/>
      <c r="T553" s="296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97" t="s">
        <v>443</v>
      </c>
      <c r="AU553" s="297" t="s">
        <v>90</v>
      </c>
      <c r="AV553" s="15" t="s">
        <v>88</v>
      </c>
      <c r="AW553" s="15" t="s">
        <v>36</v>
      </c>
      <c r="AX553" s="15" t="s">
        <v>80</v>
      </c>
      <c r="AY553" s="297" t="s">
        <v>156</v>
      </c>
    </row>
    <row r="554" s="13" customFormat="1">
      <c r="A554" s="13"/>
      <c r="B554" s="263"/>
      <c r="C554" s="264"/>
      <c r="D554" s="240" t="s">
        <v>443</v>
      </c>
      <c r="E554" s="265" t="s">
        <v>1</v>
      </c>
      <c r="F554" s="266" t="s">
        <v>1580</v>
      </c>
      <c r="G554" s="264"/>
      <c r="H554" s="267">
        <v>26</v>
      </c>
      <c r="I554" s="268"/>
      <c r="J554" s="264"/>
      <c r="K554" s="264"/>
      <c r="L554" s="269"/>
      <c r="M554" s="270"/>
      <c r="N554" s="271"/>
      <c r="O554" s="271"/>
      <c r="P554" s="271"/>
      <c r="Q554" s="271"/>
      <c r="R554" s="271"/>
      <c r="S554" s="271"/>
      <c r="T554" s="27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73" t="s">
        <v>443</v>
      </c>
      <c r="AU554" s="273" t="s">
        <v>90</v>
      </c>
      <c r="AV554" s="13" t="s">
        <v>90</v>
      </c>
      <c r="AW554" s="13" t="s">
        <v>36</v>
      </c>
      <c r="AX554" s="13" t="s">
        <v>80</v>
      </c>
      <c r="AY554" s="273" t="s">
        <v>156</v>
      </c>
    </row>
    <row r="555" s="14" customFormat="1">
      <c r="A555" s="14"/>
      <c r="B555" s="274"/>
      <c r="C555" s="275"/>
      <c r="D555" s="240" t="s">
        <v>443</v>
      </c>
      <c r="E555" s="276" t="s">
        <v>1</v>
      </c>
      <c r="F555" s="277" t="s">
        <v>445</v>
      </c>
      <c r="G555" s="275"/>
      <c r="H555" s="278">
        <v>26</v>
      </c>
      <c r="I555" s="279"/>
      <c r="J555" s="275"/>
      <c r="K555" s="275"/>
      <c r="L555" s="280"/>
      <c r="M555" s="281"/>
      <c r="N555" s="282"/>
      <c r="O555" s="282"/>
      <c r="P555" s="282"/>
      <c r="Q555" s="282"/>
      <c r="R555" s="282"/>
      <c r="S555" s="282"/>
      <c r="T555" s="28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84" t="s">
        <v>443</v>
      </c>
      <c r="AU555" s="284" t="s">
        <v>90</v>
      </c>
      <c r="AV555" s="14" t="s">
        <v>172</v>
      </c>
      <c r="AW555" s="14" t="s">
        <v>36</v>
      </c>
      <c r="AX555" s="14" t="s">
        <v>88</v>
      </c>
      <c r="AY555" s="284" t="s">
        <v>156</v>
      </c>
    </row>
    <row r="556" s="12" customFormat="1" ht="25.92" customHeight="1">
      <c r="A556" s="12"/>
      <c r="B556" s="211"/>
      <c r="C556" s="212"/>
      <c r="D556" s="213" t="s">
        <v>79</v>
      </c>
      <c r="E556" s="214" t="s">
        <v>1590</v>
      </c>
      <c r="F556" s="214" t="s">
        <v>1591</v>
      </c>
      <c r="G556" s="212"/>
      <c r="H556" s="212"/>
      <c r="I556" s="215"/>
      <c r="J556" s="216">
        <f>BK556</f>
        <v>0</v>
      </c>
      <c r="K556" s="212"/>
      <c r="L556" s="217"/>
      <c r="M556" s="218"/>
      <c r="N556" s="219"/>
      <c r="O556" s="219"/>
      <c r="P556" s="220">
        <f>SUM(P557:P566)</f>
        <v>0</v>
      </c>
      <c r="Q556" s="219"/>
      <c r="R556" s="220">
        <f>SUM(R557:R566)</f>
        <v>0.017999999999999999</v>
      </c>
      <c r="S556" s="219"/>
      <c r="T556" s="221">
        <f>SUM(T557:T566)</f>
        <v>0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222" t="s">
        <v>155</v>
      </c>
      <c r="AT556" s="223" t="s">
        <v>79</v>
      </c>
      <c r="AU556" s="223" t="s">
        <v>80</v>
      </c>
      <c r="AY556" s="222" t="s">
        <v>156</v>
      </c>
      <c r="BK556" s="224">
        <f>SUM(BK557:BK566)</f>
        <v>0</v>
      </c>
    </row>
    <row r="557" s="2" customFormat="1" ht="16.5" customHeight="1">
      <c r="A557" s="39"/>
      <c r="B557" s="40"/>
      <c r="C557" s="227" t="s">
        <v>720</v>
      </c>
      <c r="D557" s="227" t="s">
        <v>160</v>
      </c>
      <c r="E557" s="228" t="s">
        <v>1592</v>
      </c>
      <c r="F557" s="229" t="s">
        <v>1593</v>
      </c>
      <c r="G557" s="230" t="s">
        <v>1118</v>
      </c>
      <c r="H557" s="231">
        <v>126.40000000000001</v>
      </c>
      <c r="I557" s="232"/>
      <c r="J557" s="233">
        <f>ROUND(I557*H557,2)</f>
        <v>0</v>
      </c>
      <c r="K557" s="229" t="s">
        <v>1177</v>
      </c>
      <c r="L557" s="45"/>
      <c r="M557" s="234" t="s">
        <v>1</v>
      </c>
      <c r="N557" s="235" t="s">
        <v>45</v>
      </c>
      <c r="O557" s="92"/>
      <c r="P557" s="236">
        <f>O557*H557</f>
        <v>0</v>
      </c>
      <c r="Q557" s="236">
        <v>0</v>
      </c>
      <c r="R557" s="236">
        <f>Q557*H557</f>
        <v>0</v>
      </c>
      <c r="S557" s="236">
        <v>0</v>
      </c>
      <c r="T557" s="237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8" t="s">
        <v>172</v>
      </c>
      <c r="AT557" s="238" t="s">
        <v>160</v>
      </c>
      <c r="AU557" s="238" t="s">
        <v>88</v>
      </c>
      <c r="AY557" s="18" t="s">
        <v>156</v>
      </c>
      <c r="BE557" s="239">
        <f>IF(N557="základní",J557,0)</f>
        <v>0</v>
      </c>
      <c r="BF557" s="239">
        <f>IF(N557="snížená",J557,0)</f>
        <v>0</v>
      </c>
      <c r="BG557" s="239">
        <f>IF(N557="zákl. přenesená",J557,0)</f>
        <v>0</v>
      </c>
      <c r="BH557" s="239">
        <f>IF(N557="sníž. přenesená",J557,0)</f>
        <v>0</v>
      </c>
      <c r="BI557" s="239">
        <f>IF(N557="nulová",J557,0)</f>
        <v>0</v>
      </c>
      <c r="BJ557" s="18" t="s">
        <v>88</v>
      </c>
      <c r="BK557" s="239">
        <f>ROUND(I557*H557,2)</f>
        <v>0</v>
      </c>
      <c r="BL557" s="18" t="s">
        <v>172</v>
      </c>
      <c r="BM557" s="238" t="s">
        <v>1594</v>
      </c>
    </row>
    <row r="558" s="2" customFormat="1">
      <c r="A558" s="39"/>
      <c r="B558" s="40"/>
      <c r="C558" s="41"/>
      <c r="D558" s="240" t="s">
        <v>233</v>
      </c>
      <c r="E558" s="41"/>
      <c r="F558" s="241" t="s">
        <v>1595</v>
      </c>
      <c r="G558" s="41"/>
      <c r="H558" s="41"/>
      <c r="I558" s="242"/>
      <c r="J558" s="41"/>
      <c r="K558" s="41"/>
      <c r="L558" s="45"/>
      <c r="M558" s="243"/>
      <c r="N558" s="244"/>
      <c r="O558" s="92"/>
      <c r="P558" s="92"/>
      <c r="Q558" s="92"/>
      <c r="R558" s="92"/>
      <c r="S558" s="92"/>
      <c r="T558" s="93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233</v>
      </c>
      <c r="AU558" s="18" t="s">
        <v>88</v>
      </c>
    </row>
    <row r="559" s="13" customFormat="1">
      <c r="A559" s="13"/>
      <c r="B559" s="263"/>
      <c r="C559" s="264"/>
      <c r="D559" s="240" t="s">
        <v>443</v>
      </c>
      <c r="E559" s="265" t="s">
        <v>1</v>
      </c>
      <c r="F559" s="266" t="s">
        <v>1596</v>
      </c>
      <c r="G559" s="264"/>
      <c r="H559" s="267">
        <v>126.40000000000001</v>
      </c>
      <c r="I559" s="268"/>
      <c r="J559" s="264"/>
      <c r="K559" s="264"/>
      <c r="L559" s="269"/>
      <c r="M559" s="270"/>
      <c r="N559" s="271"/>
      <c r="O559" s="271"/>
      <c r="P559" s="271"/>
      <c r="Q559" s="271"/>
      <c r="R559" s="271"/>
      <c r="S559" s="271"/>
      <c r="T559" s="27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73" t="s">
        <v>443</v>
      </c>
      <c r="AU559" s="273" t="s">
        <v>88</v>
      </c>
      <c r="AV559" s="13" t="s">
        <v>90</v>
      </c>
      <c r="AW559" s="13" t="s">
        <v>36</v>
      </c>
      <c r="AX559" s="13" t="s">
        <v>80</v>
      </c>
      <c r="AY559" s="273" t="s">
        <v>156</v>
      </c>
    </row>
    <row r="560" s="14" customFormat="1">
      <c r="A560" s="14"/>
      <c r="B560" s="274"/>
      <c r="C560" s="275"/>
      <c r="D560" s="240" t="s">
        <v>443</v>
      </c>
      <c r="E560" s="276" t="s">
        <v>1</v>
      </c>
      <c r="F560" s="277" t="s">
        <v>445</v>
      </c>
      <c r="G560" s="275"/>
      <c r="H560" s="278">
        <v>126.40000000000001</v>
      </c>
      <c r="I560" s="279"/>
      <c r="J560" s="275"/>
      <c r="K560" s="275"/>
      <c r="L560" s="280"/>
      <c r="M560" s="281"/>
      <c r="N560" s="282"/>
      <c r="O560" s="282"/>
      <c r="P560" s="282"/>
      <c r="Q560" s="282"/>
      <c r="R560" s="282"/>
      <c r="S560" s="282"/>
      <c r="T560" s="283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84" t="s">
        <v>443</v>
      </c>
      <c r="AU560" s="284" t="s">
        <v>88</v>
      </c>
      <c r="AV560" s="14" t="s">
        <v>172</v>
      </c>
      <c r="AW560" s="14" t="s">
        <v>36</v>
      </c>
      <c r="AX560" s="14" t="s">
        <v>88</v>
      </c>
      <c r="AY560" s="284" t="s">
        <v>156</v>
      </c>
    </row>
    <row r="561" s="2" customFormat="1" ht="16.5" customHeight="1">
      <c r="A561" s="39"/>
      <c r="B561" s="40"/>
      <c r="C561" s="227" t="s">
        <v>725</v>
      </c>
      <c r="D561" s="227" t="s">
        <v>160</v>
      </c>
      <c r="E561" s="228" t="s">
        <v>1597</v>
      </c>
      <c r="F561" s="229" t="s">
        <v>1598</v>
      </c>
      <c r="G561" s="230" t="s">
        <v>390</v>
      </c>
      <c r="H561" s="231">
        <v>1</v>
      </c>
      <c r="I561" s="232"/>
      <c r="J561" s="233">
        <f>ROUND(I561*H561,2)</f>
        <v>0</v>
      </c>
      <c r="K561" s="229" t="s">
        <v>1177</v>
      </c>
      <c r="L561" s="45"/>
      <c r="M561" s="234" t="s">
        <v>1</v>
      </c>
      <c r="N561" s="235" t="s">
        <v>45</v>
      </c>
      <c r="O561" s="92"/>
      <c r="P561" s="236">
        <f>O561*H561</f>
        <v>0</v>
      </c>
      <c r="Q561" s="236">
        <v>0.0089999999999999993</v>
      </c>
      <c r="R561" s="236">
        <f>Q561*H561</f>
        <v>0.0089999999999999993</v>
      </c>
      <c r="S561" s="236">
        <v>0</v>
      </c>
      <c r="T561" s="237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8" t="s">
        <v>172</v>
      </c>
      <c r="AT561" s="238" t="s">
        <v>160</v>
      </c>
      <c r="AU561" s="238" t="s">
        <v>88</v>
      </c>
      <c r="AY561" s="18" t="s">
        <v>156</v>
      </c>
      <c r="BE561" s="239">
        <f>IF(N561="základní",J561,0)</f>
        <v>0</v>
      </c>
      <c r="BF561" s="239">
        <f>IF(N561="snížená",J561,0)</f>
        <v>0</v>
      </c>
      <c r="BG561" s="239">
        <f>IF(N561="zákl. přenesená",J561,0)</f>
        <v>0</v>
      </c>
      <c r="BH561" s="239">
        <f>IF(N561="sníž. přenesená",J561,0)</f>
        <v>0</v>
      </c>
      <c r="BI561" s="239">
        <f>IF(N561="nulová",J561,0)</f>
        <v>0</v>
      </c>
      <c r="BJ561" s="18" t="s">
        <v>88</v>
      </c>
      <c r="BK561" s="239">
        <f>ROUND(I561*H561,2)</f>
        <v>0</v>
      </c>
      <c r="BL561" s="18" t="s">
        <v>172</v>
      </c>
      <c r="BM561" s="238" t="s">
        <v>1599</v>
      </c>
    </row>
    <row r="562" s="2" customFormat="1">
      <c r="A562" s="39"/>
      <c r="B562" s="40"/>
      <c r="C562" s="41"/>
      <c r="D562" s="240" t="s">
        <v>233</v>
      </c>
      <c r="E562" s="41"/>
      <c r="F562" s="241" t="s">
        <v>1600</v>
      </c>
      <c r="G562" s="41"/>
      <c r="H562" s="41"/>
      <c r="I562" s="242"/>
      <c r="J562" s="41"/>
      <c r="K562" s="41"/>
      <c r="L562" s="45"/>
      <c r="M562" s="243"/>
      <c r="N562" s="244"/>
      <c r="O562" s="92"/>
      <c r="P562" s="92"/>
      <c r="Q562" s="92"/>
      <c r="R562" s="92"/>
      <c r="S562" s="92"/>
      <c r="T562" s="93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233</v>
      </c>
      <c r="AU562" s="18" t="s">
        <v>88</v>
      </c>
    </row>
    <row r="563" s="13" customFormat="1">
      <c r="A563" s="13"/>
      <c r="B563" s="263"/>
      <c r="C563" s="264"/>
      <c r="D563" s="240" t="s">
        <v>443</v>
      </c>
      <c r="E563" s="265" t="s">
        <v>1</v>
      </c>
      <c r="F563" s="266" t="s">
        <v>88</v>
      </c>
      <c r="G563" s="264"/>
      <c r="H563" s="267">
        <v>1</v>
      </c>
      <c r="I563" s="268"/>
      <c r="J563" s="264"/>
      <c r="K563" s="264"/>
      <c r="L563" s="269"/>
      <c r="M563" s="270"/>
      <c r="N563" s="271"/>
      <c r="O563" s="271"/>
      <c r="P563" s="271"/>
      <c r="Q563" s="271"/>
      <c r="R563" s="271"/>
      <c r="S563" s="271"/>
      <c r="T563" s="272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73" t="s">
        <v>443</v>
      </c>
      <c r="AU563" s="273" t="s">
        <v>88</v>
      </c>
      <c r="AV563" s="13" t="s">
        <v>90</v>
      </c>
      <c r="AW563" s="13" t="s">
        <v>36</v>
      </c>
      <c r="AX563" s="13" t="s">
        <v>88</v>
      </c>
      <c r="AY563" s="273" t="s">
        <v>156</v>
      </c>
    </row>
    <row r="564" s="2" customFormat="1" ht="24.15" customHeight="1">
      <c r="A564" s="39"/>
      <c r="B564" s="40"/>
      <c r="C564" s="227" t="s">
        <v>730</v>
      </c>
      <c r="D564" s="227" t="s">
        <v>160</v>
      </c>
      <c r="E564" s="228" t="s">
        <v>1601</v>
      </c>
      <c r="F564" s="229" t="s">
        <v>1602</v>
      </c>
      <c r="G564" s="230" t="s">
        <v>390</v>
      </c>
      <c r="H564" s="231">
        <v>1</v>
      </c>
      <c r="I564" s="232"/>
      <c r="J564" s="233">
        <f>ROUND(I564*H564,2)</f>
        <v>0</v>
      </c>
      <c r="K564" s="229" t="s">
        <v>1177</v>
      </c>
      <c r="L564" s="45"/>
      <c r="M564" s="234" t="s">
        <v>1</v>
      </c>
      <c r="N564" s="235" t="s">
        <v>45</v>
      </c>
      <c r="O564" s="92"/>
      <c r="P564" s="236">
        <f>O564*H564</f>
        <v>0</v>
      </c>
      <c r="Q564" s="236">
        <v>0.0089999999999999993</v>
      </c>
      <c r="R564" s="236">
        <f>Q564*H564</f>
        <v>0.0089999999999999993</v>
      </c>
      <c r="S564" s="236">
        <v>0</v>
      </c>
      <c r="T564" s="237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8" t="s">
        <v>172</v>
      </c>
      <c r="AT564" s="238" t="s">
        <v>160</v>
      </c>
      <c r="AU564" s="238" t="s">
        <v>88</v>
      </c>
      <c r="AY564" s="18" t="s">
        <v>156</v>
      </c>
      <c r="BE564" s="239">
        <f>IF(N564="základní",J564,0)</f>
        <v>0</v>
      </c>
      <c r="BF564" s="239">
        <f>IF(N564="snížená",J564,0)</f>
        <v>0</v>
      </c>
      <c r="BG564" s="239">
        <f>IF(N564="zákl. přenesená",J564,0)</f>
        <v>0</v>
      </c>
      <c r="BH564" s="239">
        <f>IF(N564="sníž. přenesená",J564,0)</f>
        <v>0</v>
      </c>
      <c r="BI564" s="239">
        <f>IF(N564="nulová",J564,0)</f>
        <v>0</v>
      </c>
      <c r="BJ564" s="18" t="s">
        <v>88</v>
      </c>
      <c r="BK564" s="239">
        <f>ROUND(I564*H564,2)</f>
        <v>0</v>
      </c>
      <c r="BL564" s="18" t="s">
        <v>172</v>
      </c>
      <c r="BM564" s="238" t="s">
        <v>1603</v>
      </c>
    </row>
    <row r="565" s="2" customFormat="1">
      <c r="A565" s="39"/>
      <c r="B565" s="40"/>
      <c r="C565" s="41"/>
      <c r="D565" s="240" t="s">
        <v>233</v>
      </c>
      <c r="E565" s="41"/>
      <c r="F565" s="241" t="s">
        <v>1604</v>
      </c>
      <c r="G565" s="41"/>
      <c r="H565" s="41"/>
      <c r="I565" s="242"/>
      <c r="J565" s="41"/>
      <c r="K565" s="41"/>
      <c r="L565" s="45"/>
      <c r="M565" s="243"/>
      <c r="N565" s="244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233</v>
      </c>
      <c r="AU565" s="18" t="s">
        <v>88</v>
      </c>
    </row>
    <row r="566" s="13" customFormat="1">
      <c r="A566" s="13"/>
      <c r="B566" s="263"/>
      <c r="C566" s="264"/>
      <c r="D566" s="240" t="s">
        <v>443</v>
      </c>
      <c r="E566" s="265" t="s">
        <v>1</v>
      </c>
      <c r="F566" s="266" t="s">
        <v>88</v>
      </c>
      <c r="G566" s="264"/>
      <c r="H566" s="267">
        <v>1</v>
      </c>
      <c r="I566" s="268"/>
      <c r="J566" s="264"/>
      <c r="K566" s="264"/>
      <c r="L566" s="269"/>
      <c r="M566" s="309"/>
      <c r="N566" s="310"/>
      <c r="O566" s="310"/>
      <c r="P566" s="310"/>
      <c r="Q566" s="310"/>
      <c r="R566" s="310"/>
      <c r="S566" s="310"/>
      <c r="T566" s="311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73" t="s">
        <v>443</v>
      </c>
      <c r="AU566" s="273" t="s">
        <v>88</v>
      </c>
      <c r="AV566" s="13" t="s">
        <v>90</v>
      </c>
      <c r="AW566" s="13" t="s">
        <v>36</v>
      </c>
      <c r="AX566" s="13" t="s">
        <v>88</v>
      </c>
      <c r="AY566" s="273" t="s">
        <v>156</v>
      </c>
    </row>
    <row r="567" s="2" customFormat="1" ht="6.96" customHeight="1">
      <c r="A567" s="39"/>
      <c r="B567" s="67"/>
      <c r="C567" s="68"/>
      <c r="D567" s="68"/>
      <c r="E567" s="68"/>
      <c r="F567" s="68"/>
      <c r="G567" s="68"/>
      <c r="H567" s="68"/>
      <c r="I567" s="68"/>
      <c r="J567" s="68"/>
      <c r="K567" s="68"/>
      <c r="L567" s="45"/>
      <c r="M567" s="39"/>
      <c r="O567" s="39"/>
      <c r="P567" s="39"/>
      <c r="Q567" s="39"/>
      <c r="R567" s="39"/>
      <c r="S567" s="39"/>
      <c r="T567" s="39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</row>
  </sheetData>
  <sheetProtection sheet="1" autoFilter="0" formatColumns="0" formatRows="0" objects="1" scenarios="1" spinCount="100000" saltValue="elEC3po92QMQfCvIagL2x+Ak+CCD50J+2k0wMl8apc9SIy/Jjl52EhgdDv4L9ThNRhYkzAJiMYiVE+RYaN1/1Q==" hashValue="6Ol6jWBeEWx59OYQpDg60eJE5w0R88MX9qXCgDj8rbZ14EvBTWR2onsNaiCWVCgEJORs0JkpFhKRff/O1DomUA==" algorithmName="SHA-512" password="CC35"/>
  <autoFilter ref="C134:K56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hyperlinks>
    <hyperlink ref="F140" r:id="rId1" display="https://podminky.urs.cz/item/CS_URS_2025_01/114203104"/>
    <hyperlink ref="F148" r:id="rId2" display="https://podminky.urs.cz/item/CS_URS_2025_01/114203201"/>
    <hyperlink ref="F156" r:id="rId3" display="https://podminky.urs.cz/item/CS_URS_2025_01/114253301"/>
    <hyperlink ref="F164" r:id="rId4" display="https://podminky.urs.cz/item/CS_URS_2025_01/127751101"/>
    <hyperlink ref="F170" r:id="rId5" display="https://podminky.urs.cz/item/CS_URS_2025_01/131151341"/>
    <hyperlink ref="F177" r:id="rId6" display="https://podminky.urs.cz/item/CS_URS_2025_01/131251104"/>
    <hyperlink ref="F183" r:id="rId7" display="https://podminky.urs.cz/item/CS_URS_2025_01/131252502"/>
    <hyperlink ref="F194" r:id="rId8" display="https://podminky.urs.cz/item/CS_URS_2025_01/162351103"/>
    <hyperlink ref="F210" r:id="rId9" display="https://podminky.urs.cz/item/CS_URS_2025_01/167151101"/>
    <hyperlink ref="F220" r:id="rId10" display="https://podminky.urs.cz/item/CS_URS_2025_01/171251101"/>
    <hyperlink ref="F229" r:id="rId11" display="https://podminky.urs.cz/item/CS_URS_2025_01/174151101"/>
    <hyperlink ref="F235" r:id="rId12" display="https://podminky.urs.cz/item/CS_URS_2025_01/174251101"/>
    <hyperlink ref="F241" r:id="rId13" display="https://podminky.urs.cz/item/CS_URS_2025_01/175151101"/>
    <hyperlink ref="F249" r:id="rId14" display="https://podminky.urs.cz/item/CS_URS_2025_01/181951112"/>
    <hyperlink ref="F255" r:id="rId15" display="https://podminky.urs.cz/item/CS_URS_2025_01/310002102"/>
    <hyperlink ref="F274" r:id="rId16" display="https://podminky.urs.cz/item/CS_URS_2025_01/321321116"/>
    <hyperlink ref="F281" r:id="rId17" display="https://podminky.urs.cz/item/CS_URS_2025_01/321351010"/>
    <hyperlink ref="F287" r:id="rId18" display="https://podminky.urs.cz/item/CS_URS_2025_01/321351030"/>
    <hyperlink ref="F294" r:id="rId19" display="https://podminky.urs.cz/item/CS_URS_2025_01/321352010"/>
    <hyperlink ref="F297" r:id="rId20" display="https://podminky.urs.cz/item/CS_URS_2025_01/321352030"/>
    <hyperlink ref="F300" r:id="rId21" display="https://podminky.urs.cz/item/CS_URS_2025_01/321366111"/>
    <hyperlink ref="F316" r:id="rId22" display="https://podminky.urs.cz/item/CS_URS_2025_01/321366112"/>
    <hyperlink ref="F323" r:id="rId23" display="https://podminky.urs.cz/item/CS_URS_2025_01/321368211"/>
    <hyperlink ref="F333" r:id="rId24" display="https://podminky.urs.cz/item/CS_URS_2025_01/338171113"/>
    <hyperlink ref="F340" r:id="rId25" display="https://podminky.urs.cz/item/CS_URS_2025_01/338171114"/>
    <hyperlink ref="F354" r:id="rId26" display="https://podminky.urs.cz/item/CS_URS_2025_01/348101210"/>
    <hyperlink ref="F362" r:id="rId27" display="https://podminky.urs.cz/item/CS_URS_2025_01/348171143"/>
    <hyperlink ref="F378" r:id="rId28" display="https://podminky.urs.cz/item/CS_URS_2025_01/452311121"/>
    <hyperlink ref="F390" r:id="rId29" display="https://podminky.urs.cz/item/CS_URS_2025_01/628635512"/>
    <hyperlink ref="F398" r:id="rId30" display="https://podminky.urs.cz/item/CS_URS_2025_01/871522111"/>
    <hyperlink ref="F411" r:id="rId31" display="https://podminky.urs.cz/item/CS_URS_2025_01/938903114"/>
    <hyperlink ref="F425" r:id="rId32" display="https://podminky.urs.cz/item/CS_URS_2025_01/966021111"/>
    <hyperlink ref="F433" r:id="rId33" display="https://podminky.urs.cz/item/CS_URS_2025_01/966041111"/>
    <hyperlink ref="F439" r:id="rId34" display="https://podminky.urs.cz/item/CS_URS_2025_01/966045111"/>
    <hyperlink ref="F448" r:id="rId35" display="https://podminky.urs.cz/item/CS_URS_2025_01/985131111"/>
    <hyperlink ref="F469" r:id="rId36" display="https://podminky.urs.cz/item/CS_URS_2025_01/997321511"/>
    <hyperlink ref="F476" r:id="rId37" display="https://podminky.urs.cz/item/CS_URS_2025_01/998324011"/>
    <hyperlink ref="F481" r:id="rId38" display="https://podminky.urs.cz/item/CS_URS_2025_01/767161813"/>
    <hyperlink ref="F529" r:id="rId39" display="https://podminky.urs.cz/item/CS_URS_2025_01/998767101"/>
    <hyperlink ref="F539" r:id="rId40" display="https://podminky.urs.cz/item/CS_URS_2025_01/998762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90</v>
      </c>
    </row>
    <row r="4" s="1" customFormat="1" ht="24.96" customHeight="1">
      <c r="B4" s="21"/>
      <c r="D4" s="149" t="s">
        <v>117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MVE Pořešín, DPS</v>
      </c>
      <c r="F7" s="151"/>
      <c r="G7" s="151"/>
      <c r="H7" s="151"/>
      <c r="L7" s="21"/>
    </row>
    <row r="8" s="1" customFormat="1" ht="12" customHeight="1">
      <c r="B8" s="21"/>
      <c r="D8" s="151" t="s">
        <v>118</v>
      </c>
      <c r="L8" s="21"/>
    </row>
    <row r="9" s="2" customFormat="1" ht="16.5" customHeight="1">
      <c r="A9" s="39"/>
      <c r="B9" s="45"/>
      <c r="C9" s="39"/>
      <c r="D9" s="39"/>
      <c r="E9" s="152" t="s">
        <v>1095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1096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1605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11. 11. 2025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">
        <v>33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34</v>
      </c>
      <c r="F23" s="39"/>
      <c r="G23" s="39"/>
      <c r="H23" s="39"/>
      <c r="I23" s="151" t="s">
        <v>28</v>
      </c>
      <c r="J23" s="142" t="s">
        <v>35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37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40</v>
      </c>
      <c r="E32" s="39"/>
      <c r="F32" s="39"/>
      <c r="G32" s="39"/>
      <c r="H32" s="39"/>
      <c r="I32" s="39"/>
      <c r="J32" s="161">
        <f>ROUND(J144,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42</v>
      </c>
      <c r="G34" s="39"/>
      <c r="H34" s="39"/>
      <c r="I34" s="162" t="s">
        <v>41</v>
      </c>
      <c r="J34" s="162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44</v>
      </c>
      <c r="E35" s="151" t="s">
        <v>45</v>
      </c>
      <c r="F35" s="164">
        <f>ROUND((SUM(BE144:BE843)),  2)</f>
        <v>0</v>
      </c>
      <c r="G35" s="39"/>
      <c r="H35" s="39"/>
      <c r="I35" s="165">
        <v>0.20999999999999999</v>
      </c>
      <c r="J35" s="164">
        <f>ROUND(((SUM(BE144:BE843))*I35),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46</v>
      </c>
      <c r="F36" s="164">
        <f>ROUND((SUM(BF144:BF843)),  2)</f>
        <v>0</v>
      </c>
      <c r="G36" s="39"/>
      <c r="H36" s="39"/>
      <c r="I36" s="165">
        <v>0.12</v>
      </c>
      <c r="J36" s="164">
        <f>ROUND(((SUM(BF144:BF843))*I36),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ROUND((SUM(BG144:BG843)),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48</v>
      </c>
      <c r="F38" s="164">
        <f>ROUND((SUM(BH144:BH843)),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49</v>
      </c>
      <c r="F39" s="164">
        <f>ROUND((SUM(BI144:BI843)),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50</v>
      </c>
      <c r="E41" s="168"/>
      <c r="F41" s="168"/>
      <c r="G41" s="169" t="s">
        <v>51</v>
      </c>
      <c r="H41" s="170" t="s">
        <v>52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MVE Pořešín, DPS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1095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1096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01.2 - Strojovna MVE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11. 11. 2025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Povodí Vltavy, státní podnik</v>
      </c>
      <c r="G93" s="41"/>
      <c r="H93" s="41"/>
      <c r="I93" s="33" t="s">
        <v>32</v>
      </c>
      <c r="J93" s="37" t="str">
        <f>E23</f>
        <v>Mürabell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121</v>
      </c>
      <c r="D96" s="186"/>
      <c r="E96" s="186"/>
      <c r="F96" s="186"/>
      <c r="G96" s="186"/>
      <c r="H96" s="186"/>
      <c r="I96" s="186"/>
      <c r="J96" s="187" t="s">
        <v>122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123</v>
      </c>
      <c r="D98" s="41"/>
      <c r="E98" s="41"/>
      <c r="F98" s="41"/>
      <c r="G98" s="41"/>
      <c r="H98" s="41"/>
      <c r="I98" s="41"/>
      <c r="J98" s="111">
        <f>J144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124</v>
      </c>
    </row>
    <row r="99" s="9" customFormat="1" ht="24.96" customHeight="1">
      <c r="A99" s="9"/>
      <c r="B99" s="189"/>
      <c r="C99" s="190"/>
      <c r="D99" s="191" t="s">
        <v>1098</v>
      </c>
      <c r="E99" s="192"/>
      <c r="F99" s="192"/>
      <c r="G99" s="192"/>
      <c r="H99" s="192"/>
      <c r="I99" s="192"/>
      <c r="J99" s="193">
        <f>J145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1099</v>
      </c>
      <c r="E100" s="197"/>
      <c r="F100" s="197"/>
      <c r="G100" s="197"/>
      <c r="H100" s="197"/>
      <c r="I100" s="197"/>
      <c r="J100" s="198">
        <f>J146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1606</v>
      </c>
      <c r="E101" s="197"/>
      <c r="F101" s="197"/>
      <c r="G101" s="197"/>
      <c r="H101" s="197"/>
      <c r="I101" s="197"/>
      <c r="J101" s="198">
        <f>J251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1100</v>
      </c>
      <c r="E102" s="197"/>
      <c r="F102" s="197"/>
      <c r="G102" s="197"/>
      <c r="H102" s="197"/>
      <c r="I102" s="197"/>
      <c r="J102" s="198">
        <f>J256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1101</v>
      </c>
      <c r="E103" s="197"/>
      <c r="F103" s="197"/>
      <c r="G103" s="197"/>
      <c r="H103" s="197"/>
      <c r="I103" s="197"/>
      <c r="J103" s="198">
        <f>J332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1607</v>
      </c>
      <c r="E104" s="197"/>
      <c r="F104" s="197"/>
      <c r="G104" s="197"/>
      <c r="H104" s="197"/>
      <c r="I104" s="197"/>
      <c r="J104" s="198">
        <f>J360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1102</v>
      </c>
      <c r="E105" s="197"/>
      <c r="F105" s="197"/>
      <c r="G105" s="197"/>
      <c r="H105" s="197"/>
      <c r="I105" s="197"/>
      <c r="J105" s="198">
        <f>J372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1608</v>
      </c>
      <c r="E106" s="197"/>
      <c r="F106" s="197"/>
      <c r="G106" s="197"/>
      <c r="H106" s="197"/>
      <c r="I106" s="197"/>
      <c r="J106" s="198">
        <f>J435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1104</v>
      </c>
      <c r="E107" s="197"/>
      <c r="F107" s="197"/>
      <c r="G107" s="197"/>
      <c r="H107" s="197"/>
      <c r="I107" s="197"/>
      <c r="J107" s="198">
        <f>J455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1105</v>
      </c>
      <c r="E108" s="197"/>
      <c r="F108" s="197"/>
      <c r="G108" s="197"/>
      <c r="H108" s="197"/>
      <c r="I108" s="197"/>
      <c r="J108" s="198">
        <f>J548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1106</v>
      </c>
      <c r="E109" s="197"/>
      <c r="F109" s="197"/>
      <c r="G109" s="197"/>
      <c r="H109" s="197"/>
      <c r="I109" s="197"/>
      <c r="J109" s="198">
        <f>J580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9"/>
      <c r="C110" s="190"/>
      <c r="D110" s="191" t="s">
        <v>1107</v>
      </c>
      <c r="E110" s="192"/>
      <c r="F110" s="192"/>
      <c r="G110" s="192"/>
      <c r="H110" s="192"/>
      <c r="I110" s="192"/>
      <c r="J110" s="193">
        <f>J584</f>
        <v>0</v>
      </c>
      <c r="K110" s="190"/>
      <c r="L110" s="19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95"/>
      <c r="C111" s="134"/>
      <c r="D111" s="196" t="s">
        <v>1609</v>
      </c>
      <c r="E111" s="197"/>
      <c r="F111" s="197"/>
      <c r="G111" s="197"/>
      <c r="H111" s="197"/>
      <c r="I111" s="197"/>
      <c r="J111" s="198">
        <f>J585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1610</v>
      </c>
      <c r="E112" s="197"/>
      <c r="F112" s="197"/>
      <c r="G112" s="197"/>
      <c r="H112" s="197"/>
      <c r="I112" s="197"/>
      <c r="J112" s="198">
        <f>J602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1109</v>
      </c>
      <c r="E113" s="197"/>
      <c r="F113" s="197"/>
      <c r="G113" s="197"/>
      <c r="H113" s="197"/>
      <c r="I113" s="197"/>
      <c r="J113" s="198">
        <f>J613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1611</v>
      </c>
      <c r="E114" s="197"/>
      <c r="F114" s="197"/>
      <c r="G114" s="197"/>
      <c r="H114" s="197"/>
      <c r="I114" s="197"/>
      <c r="J114" s="198">
        <f>J685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4"/>
      <c r="D115" s="196" t="s">
        <v>1612</v>
      </c>
      <c r="E115" s="197"/>
      <c r="F115" s="197"/>
      <c r="G115" s="197"/>
      <c r="H115" s="197"/>
      <c r="I115" s="197"/>
      <c r="J115" s="198">
        <f>J691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5"/>
      <c r="C116" s="134"/>
      <c r="D116" s="196" t="s">
        <v>1613</v>
      </c>
      <c r="E116" s="197"/>
      <c r="F116" s="197"/>
      <c r="G116" s="197"/>
      <c r="H116" s="197"/>
      <c r="I116" s="197"/>
      <c r="J116" s="198">
        <f>J710</f>
        <v>0</v>
      </c>
      <c r="K116" s="134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5"/>
      <c r="C117" s="134"/>
      <c r="D117" s="196" t="s">
        <v>1614</v>
      </c>
      <c r="E117" s="197"/>
      <c r="F117" s="197"/>
      <c r="G117" s="197"/>
      <c r="H117" s="197"/>
      <c r="I117" s="197"/>
      <c r="J117" s="198">
        <f>J720</f>
        <v>0</v>
      </c>
      <c r="K117" s="134"/>
      <c r="L117" s="19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5"/>
      <c r="C118" s="134"/>
      <c r="D118" s="196" t="s">
        <v>1108</v>
      </c>
      <c r="E118" s="197"/>
      <c r="F118" s="197"/>
      <c r="G118" s="197"/>
      <c r="H118" s="197"/>
      <c r="I118" s="197"/>
      <c r="J118" s="198">
        <f>J762</f>
        <v>0</v>
      </c>
      <c r="K118" s="134"/>
      <c r="L118" s="19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5"/>
      <c r="C119" s="134"/>
      <c r="D119" s="196" t="s">
        <v>1615</v>
      </c>
      <c r="E119" s="197"/>
      <c r="F119" s="197"/>
      <c r="G119" s="197"/>
      <c r="H119" s="197"/>
      <c r="I119" s="197"/>
      <c r="J119" s="198">
        <f>J816</f>
        <v>0</v>
      </c>
      <c r="K119" s="134"/>
      <c r="L119" s="199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89"/>
      <c r="C120" s="190"/>
      <c r="D120" s="191" t="s">
        <v>1110</v>
      </c>
      <c r="E120" s="192"/>
      <c r="F120" s="192"/>
      <c r="G120" s="192"/>
      <c r="H120" s="192"/>
      <c r="I120" s="192"/>
      <c r="J120" s="193">
        <f>J827</f>
        <v>0</v>
      </c>
      <c r="K120" s="190"/>
      <c r="L120" s="194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95"/>
      <c r="C121" s="134"/>
      <c r="D121" s="196" t="s">
        <v>1616</v>
      </c>
      <c r="E121" s="197"/>
      <c r="F121" s="197"/>
      <c r="G121" s="197"/>
      <c r="H121" s="197"/>
      <c r="I121" s="197"/>
      <c r="J121" s="198">
        <f>J828</f>
        <v>0</v>
      </c>
      <c r="K121" s="134"/>
      <c r="L121" s="199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4.96" customHeight="1">
      <c r="A122" s="9"/>
      <c r="B122" s="189"/>
      <c r="C122" s="190"/>
      <c r="D122" s="191" t="s">
        <v>1112</v>
      </c>
      <c r="E122" s="192"/>
      <c r="F122" s="192"/>
      <c r="G122" s="192"/>
      <c r="H122" s="192"/>
      <c r="I122" s="192"/>
      <c r="J122" s="193">
        <f>J840</f>
        <v>0</v>
      </c>
      <c r="K122" s="190"/>
      <c r="L122" s="194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2" customFormat="1" ht="21.84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67"/>
      <c r="C124" s="68"/>
      <c r="D124" s="68"/>
      <c r="E124" s="68"/>
      <c r="F124" s="68"/>
      <c r="G124" s="68"/>
      <c r="H124" s="68"/>
      <c r="I124" s="68"/>
      <c r="J124" s="68"/>
      <c r="K124" s="68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8" s="2" customFormat="1" ht="6.96" customHeight="1">
      <c r="A128" s="39"/>
      <c r="B128" s="69"/>
      <c r="C128" s="70"/>
      <c r="D128" s="70"/>
      <c r="E128" s="70"/>
      <c r="F128" s="70"/>
      <c r="G128" s="70"/>
      <c r="H128" s="70"/>
      <c r="I128" s="70"/>
      <c r="J128" s="70"/>
      <c r="K128" s="70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4.96" customHeight="1">
      <c r="A129" s="39"/>
      <c r="B129" s="40"/>
      <c r="C129" s="24" t="s">
        <v>142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16</v>
      </c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184" t="str">
        <f>E7</f>
        <v>MVE Pořešín, DPS</v>
      </c>
      <c r="F132" s="33"/>
      <c r="G132" s="33"/>
      <c r="H132" s="33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" customFormat="1" ht="12" customHeight="1">
      <c r="B133" s="22"/>
      <c r="C133" s="33" t="s">
        <v>118</v>
      </c>
      <c r="D133" s="23"/>
      <c r="E133" s="23"/>
      <c r="F133" s="23"/>
      <c r="G133" s="23"/>
      <c r="H133" s="23"/>
      <c r="I133" s="23"/>
      <c r="J133" s="23"/>
      <c r="K133" s="23"/>
      <c r="L133" s="21"/>
    </row>
    <row r="134" s="2" customFormat="1" ht="16.5" customHeight="1">
      <c r="A134" s="39"/>
      <c r="B134" s="40"/>
      <c r="C134" s="41"/>
      <c r="D134" s="41"/>
      <c r="E134" s="184" t="s">
        <v>1095</v>
      </c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1096</v>
      </c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77" t="str">
        <f>E11</f>
        <v>SO 01.2 - Strojovna MVE</v>
      </c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20</v>
      </c>
      <c r="D138" s="41"/>
      <c r="E138" s="41"/>
      <c r="F138" s="28" t="str">
        <f>F14</f>
        <v xml:space="preserve"> </v>
      </c>
      <c r="G138" s="41"/>
      <c r="H138" s="41"/>
      <c r="I138" s="33" t="s">
        <v>22</v>
      </c>
      <c r="J138" s="80" t="str">
        <f>IF(J14="","",J14)</f>
        <v>11. 11. 2025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24</v>
      </c>
      <c r="D140" s="41"/>
      <c r="E140" s="41"/>
      <c r="F140" s="28" t="str">
        <f>E17</f>
        <v>Povodí Vltavy, státní podnik</v>
      </c>
      <c r="G140" s="41"/>
      <c r="H140" s="41"/>
      <c r="I140" s="33" t="s">
        <v>32</v>
      </c>
      <c r="J140" s="37" t="str">
        <f>E23</f>
        <v>Mürabell s.r.o.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30</v>
      </c>
      <c r="D141" s="41"/>
      <c r="E141" s="41"/>
      <c r="F141" s="28" t="str">
        <f>IF(E20="","",E20)</f>
        <v>Vyplň údaj</v>
      </c>
      <c r="G141" s="41"/>
      <c r="H141" s="41"/>
      <c r="I141" s="33" t="s">
        <v>37</v>
      </c>
      <c r="J141" s="37" t="str">
        <f>E26</f>
        <v xml:space="preserve"> 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0.32" customHeight="1">
      <c r="A142" s="39"/>
      <c r="B142" s="40"/>
      <c r="C142" s="41"/>
      <c r="D142" s="41"/>
      <c r="E142" s="41"/>
      <c r="F142" s="41"/>
      <c r="G142" s="41"/>
      <c r="H142" s="41"/>
      <c r="I142" s="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11" customFormat="1" ht="29.28" customHeight="1">
      <c r="A143" s="200"/>
      <c r="B143" s="201"/>
      <c r="C143" s="202" t="s">
        <v>143</v>
      </c>
      <c r="D143" s="203" t="s">
        <v>65</v>
      </c>
      <c r="E143" s="203" t="s">
        <v>61</v>
      </c>
      <c r="F143" s="203" t="s">
        <v>62</v>
      </c>
      <c r="G143" s="203" t="s">
        <v>144</v>
      </c>
      <c r="H143" s="203" t="s">
        <v>145</v>
      </c>
      <c r="I143" s="203" t="s">
        <v>146</v>
      </c>
      <c r="J143" s="203" t="s">
        <v>122</v>
      </c>
      <c r="K143" s="204" t="s">
        <v>147</v>
      </c>
      <c r="L143" s="205"/>
      <c r="M143" s="101" t="s">
        <v>1</v>
      </c>
      <c r="N143" s="102" t="s">
        <v>44</v>
      </c>
      <c r="O143" s="102" t="s">
        <v>148</v>
      </c>
      <c r="P143" s="102" t="s">
        <v>149</v>
      </c>
      <c r="Q143" s="102" t="s">
        <v>150</v>
      </c>
      <c r="R143" s="102" t="s">
        <v>151</v>
      </c>
      <c r="S143" s="102" t="s">
        <v>152</v>
      </c>
      <c r="T143" s="103" t="s">
        <v>153</v>
      </c>
      <c r="U143" s="200"/>
      <c r="V143" s="200"/>
      <c r="W143" s="200"/>
      <c r="X143" s="200"/>
      <c r="Y143" s="200"/>
      <c r="Z143" s="200"/>
      <c r="AA143" s="200"/>
      <c r="AB143" s="200"/>
      <c r="AC143" s="200"/>
      <c r="AD143" s="200"/>
      <c r="AE143" s="200"/>
    </row>
    <row r="144" s="2" customFormat="1" ht="22.8" customHeight="1">
      <c r="A144" s="39"/>
      <c r="B144" s="40"/>
      <c r="C144" s="108" t="s">
        <v>154</v>
      </c>
      <c r="D144" s="41"/>
      <c r="E144" s="41"/>
      <c r="F144" s="41"/>
      <c r="G144" s="41"/>
      <c r="H144" s="41"/>
      <c r="I144" s="41"/>
      <c r="J144" s="206">
        <f>BK144</f>
        <v>0</v>
      </c>
      <c r="K144" s="41"/>
      <c r="L144" s="45"/>
      <c r="M144" s="104"/>
      <c r="N144" s="207"/>
      <c r="O144" s="105"/>
      <c r="P144" s="208">
        <f>P145+P584+P827+P840</f>
        <v>0</v>
      </c>
      <c r="Q144" s="105"/>
      <c r="R144" s="208">
        <f>R145+R584+R827+R840</f>
        <v>24.733992130000004</v>
      </c>
      <c r="S144" s="105"/>
      <c r="T144" s="209">
        <f>T145+T584+T827+T840</f>
        <v>18.469893000000003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79</v>
      </c>
      <c r="AU144" s="18" t="s">
        <v>124</v>
      </c>
      <c r="BK144" s="210">
        <f>BK145+BK584+BK827+BK840</f>
        <v>0</v>
      </c>
    </row>
    <row r="145" s="12" customFormat="1" ht="25.92" customHeight="1">
      <c r="A145" s="12"/>
      <c r="B145" s="211"/>
      <c r="C145" s="212"/>
      <c r="D145" s="213" t="s">
        <v>79</v>
      </c>
      <c r="E145" s="214" t="s">
        <v>1113</v>
      </c>
      <c r="F145" s="214" t="s">
        <v>1114</v>
      </c>
      <c r="G145" s="212"/>
      <c r="H145" s="212"/>
      <c r="I145" s="215"/>
      <c r="J145" s="216">
        <f>BK145</f>
        <v>0</v>
      </c>
      <c r="K145" s="212"/>
      <c r="L145" s="217"/>
      <c r="M145" s="218"/>
      <c r="N145" s="219"/>
      <c r="O145" s="219"/>
      <c r="P145" s="220">
        <f>P146+P251+P256+P332+P360+P372+P435+P455+P548+P580</f>
        <v>0</v>
      </c>
      <c r="Q145" s="219"/>
      <c r="R145" s="220">
        <f>R146+R251+R256+R332+R360+R372+R435+R455+R548+R580</f>
        <v>21.221801130000003</v>
      </c>
      <c r="S145" s="219"/>
      <c r="T145" s="221">
        <f>T146+T251+T256+T332+T360+T372+T435+T455+T548+T580</f>
        <v>16.564244000000002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2" t="s">
        <v>155</v>
      </c>
      <c r="AT145" s="223" t="s">
        <v>79</v>
      </c>
      <c r="AU145" s="223" t="s">
        <v>80</v>
      </c>
      <c r="AY145" s="222" t="s">
        <v>156</v>
      </c>
      <c r="BK145" s="224">
        <f>BK146+BK251+BK256+BK332+BK360+BK372+BK435+BK455+BK548+BK580</f>
        <v>0</v>
      </c>
    </row>
    <row r="146" s="12" customFormat="1" ht="22.8" customHeight="1">
      <c r="A146" s="12"/>
      <c r="B146" s="211"/>
      <c r="C146" s="212"/>
      <c r="D146" s="213" t="s">
        <v>79</v>
      </c>
      <c r="E146" s="225" t="s">
        <v>88</v>
      </c>
      <c r="F146" s="225" t="s">
        <v>1115</v>
      </c>
      <c r="G146" s="212"/>
      <c r="H146" s="212"/>
      <c r="I146" s="215"/>
      <c r="J146" s="226">
        <f>BK146</f>
        <v>0</v>
      </c>
      <c r="K146" s="212"/>
      <c r="L146" s="217"/>
      <c r="M146" s="218"/>
      <c r="N146" s="219"/>
      <c r="O146" s="219"/>
      <c r="P146" s="220">
        <f>SUM(P147:P250)</f>
        <v>0</v>
      </c>
      <c r="Q146" s="219"/>
      <c r="R146" s="220">
        <f>SUM(R147:R250)</f>
        <v>0.0014920000000000001</v>
      </c>
      <c r="S146" s="219"/>
      <c r="T146" s="221">
        <f>SUM(T147:T250)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2" t="s">
        <v>155</v>
      </c>
      <c r="AT146" s="223" t="s">
        <v>79</v>
      </c>
      <c r="AU146" s="223" t="s">
        <v>88</v>
      </c>
      <c r="AY146" s="222" t="s">
        <v>156</v>
      </c>
      <c r="BK146" s="224">
        <f>SUM(BK147:BK250)</f>
        <v>0</v>
      </c>
    </row>
    <row r="147" s="2" customFormat="1" ht="24.15" customHeight="1">
      <c r="A147" s="39"/>
      <c r="B147" s="40"/>
      <c r="C147" s="227" t="s">
        <v>88</v>
      </c>
      <c r="D147" s="227" t="s">
        <v>160</v>
      </c>
      <c r="E147" s="228" t="s">
        <v>1617</v>
      </c>
      <c r="F147" s="229" t="s">
        <v>1618</v>
      </c>
      <c r="G147" s="230" t="s">
        <v>1118</v>
      </c>
      <c r="H147" s="231">
        <v>5.0030000000000001</v>
      </c>
      <c r="I147" s="232"/>
      <c r="J147" s="233">
        <f>ROUND(I147*H147,2)</f>
        <v>0</v>
      </c>
      <c r="K147" s="229" t="s">
        <v>1119</v>
      </c>
      <c r="L147" s="45"/>
      <c r="M147" s="234" t="s">
        <v>1</v>
      </c>
      <c r="N147" s="235" t="s">
        <v>45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172</v>
      </c>
      <c r="AT147" s="238" t="s">
        <v>160</v>
      </c>
      <c r="AU147" s="238" t="s">
        <v>90</v>
      </c>
      <c r="AY147" s="18" t="s">
        <v>156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88</v>
      </c>
      <c r="BK147" s="239">
        <f>ROUND(I147*H147,2)</f>
        <v>0</v>
      </c>
      <c r="BL147" s="18" t="s">
        <v>172</v>
      </c>
      <c r="BM147" s="238" t="s">
        <v>1619</v>
      </c>
    </row>
    <row r="148" s="2" customFormat="1">
      <c r="A148" s="39"/>
      <c r="B148" s="40"/>
      <c r="C148" s="41"/>
      <c r="D148" s="240" t="s">
        <v>1121</v>
      </c>
      <c r="E148" s="41"/>
      <c r="F148" s="285" t="s">
        <v>1620</v>
      </c>
      <c r="G148" s="41"/>
      <c r="H148" s="41"/>
      <c r="I148" s="242"/>
      <c r="J148" s="41"/>
      <c r="K148" s="41"/>
      <c r="L148" s="45"/>
      <c r="M148" s="243"/>
      <c r="N148" s="244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1121</v>
      </c>
      <c r="AU148" s="18" t="s">
        <v>90</v>
      </c>
    </row>
    <row r="149" s="2" customFormat="1">
      <c r="A149" s="39"/>
      <c r="B149" s="40"/>
      <c r="C149" s="41"/>
      <c r="D149" s="286" t="s">
        <v>1123</v>
      </c>
      <c r="E149" s="41"/>
      <c r="F149" s="287" t="s">
        <v>1621</v>
      </c>
      <c r="G149" s="41"/>
      <c r="H149" s="41"/>
      <c r="I149" s="242"/>
      <c r="J149" s="41"/>
      <c r="K149" s="41"/>
      <c r="L149" s="45"/>
      <c r="M149" s="243"/>
      <c r="N149" s="24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1123</v>
      </c>
      <c r="AU149" s="18" t="s">
        <v>90</v>
      </c>
    </row>
    <row r="150" s="15" customFormat="1">
      <c r="A150" s="15"/>
      <c r="B150" s="288"/>
      <c r="C150" s="289"/>
      <c r="D150" s="240" t="s">
        <v>443</v>
      </c>
      <c r="E150" s="290" t="s">
        <v>1</v>
      </c>
      <c r="F150" s="291" t="s">
        <v>1622</v>
      </c>
      <c r="G150" s="289"/>
      <c r="H150" s="290" t="s">
        <v>1</v>
      </c>
      <c r="I150" s="292"/>
      <c r="J150" s="289"/>
      <c r="K150" s="289"/>
      <c r="L150" s="293"/>
      <c r="M150" s="294"/>
      <c r="N150" s="295"/>
      <c r="O150" s="295"/>
      <c r="P150" s="295"/>
      <c r="Q150" s="295"/>
      <c r="R150" s="295"/>
      <c r="S150" s="295"/>
      <c r="T150" s="29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97" t="s">
        <v>443</v>
      </c>
      <c r="AU150" s="297" t="s">
        <v>90</v>
      </c>
      <c r="AV150" s="15" t="s">
        <v>88</v>
      </c>
      <c r="AW150" s="15" t="s">
        <v>36</v>
      </c>
      <c r="AX150" s="15" t="s">
        <v>80</v>
      </c>
      <c r="AY150" s="297" t="s">
        <v>156</v>
      </c>
    </row>
    <row r="151" s="13" customFormat="1">
      <c r="A151" s="13"/>
      <c r="B151" s="263"/>
      <c r="C151" s="264"/>
      <c r="D151" s="240" t="s">
        <v>443</v>
      </c>
      <c r="E151" s="265" t="s">
        <v>1</v>
      </c>
      <c r="F151" s="266" t="s">
        <v>1623</v>
      </c>
      <c r="G151" s="264"/>
      <c r="H151" s="267">
        <v>5.0030000000000001</v>
      </c>
      <c r="I151" s="268"/>
      <c r="J151" s="264"/>
      <c r="K151" s="264"/>
      <c r="L151" s="269"/>
      <c r="M151" s="270"/>
      <c r="N151" s="271"/>
      <c r="O151" s="271"/>
      <c r="P151" s="271"/>
      <c r="Q151" s="271"/>
      <c r="R151" s="271"/>
      <c r="S151" s="271"/>
      <c r="T151" s="27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3" t="s">
        <v>443</v>
      </c>
      <c r="AU151" s="273" t="s">
        <v>90</v>
      </c>
      <c r="AV151" s="13" t="s">
        <v>90</v>
      </c>
      <c r="AW151" s="13" t="s">
        <v>36</v>
      </c>
      <c r="AX151" s="13" t="s">
        <v>80</v>
      </c>
      <c r="AY151" s="273" t="s">
        <v>156</v>
      </c>
    </row>
    <row r="152" s="14" customFormat="1">
      <c r="A152" s="14"/>
      <c r="B152" s="274"/>
      <c r="C152" s="275"/>
      <c r="D152" s="240" t="s">
        <v>443</v>
      </c>
      <c r="E152" s="276" t="s">
        <v>1</v>
      </c>
      <c r="F152" s="277" t="s">
        <v>445</v>
      </c>
      <c r="G152" s="275"/>
      <c r="H152" s="278">
        <v>5.0030000000000001</v>
      </c>
      <c r="I152" s="279"/>
      <c r="J152" s="275"/>
      <c r="K152" s="275"/>
      <c r="L152" s="280"/>
      <c r="M152" s="281"/>
      <c r="N152" s="282"/>
      <c r="O152" s="282"/>
      <c r="P152" s="282"/>
      <c r="Q152" s="282"/>
      <c r="R152" s="282"/>
      <c r="S152" s="282"/>
      <c r="T152" s="28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84" t="s">
        <v>443</v>
      </c>
      <c r="AU152" s="284" t="s">
        <v>90</v>
      </c>
      <c r="AV152" s="14" t="s">
        <v>172</v>
      </c>
      <c r="AW152" s="14" t="s">
        <v>36</v>
      </c>
      <c r="AX152" s="14" t="s">
        <v>88</v>
      </c>
      <c r="AY152" s="284" t="s">
        <v>156</v>
      </c>
    </row>
    <row r="153" s="2" customFormat="1" ht="33" customHeight="1">
      <c r="A153" s="39"/>
      <c r="B153" s="40"/>
      <c r="C153" s="227" t="s">
        <v>90</v>
      </c>
      <c r="D153" s="227" t="s">
        <v>160</v>
      </c>
      <c r="E153" s="228" t="s">
        <v>1624</v>
      </c>
      <c r="F153" s="229" t="s">
        <v>1625</v>
      </c>
      <c r="G153" s="230" t="s">
        <v>1118</v>
      </c>
      <c r="H153" s="231">
        <v>9.8100000000000005</v>
      </c>
      <c r="I153" s="232"/>
      <c r="J153" s="233">
        <f>ROUND(I153*H153,2)</f>
        <v>0</v>
      </c>
      <c r="K153" s="229" t="s">
        <v>1119</v>
      </c>
      <c r="L153" s="45"/>
      <c r="M153" s="234" t="s">
        <v>1</v>
      </c>
      <c r="N153" s="235" t="s">
        <v>45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172</v>
      </c>
      <c r="AT153" s="238" t="s">
        <v>160</v>
      </c>
      <c r="AU153" s="238" t="s">
        <v>90</v>
      </c>
      <c r="AY153" s="18" t="s">
        <v>156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88</v>
      </c>
      <c r="BK153" s="239">
        <f>ROUND(I153*H153,2)</f>
        <v>0</v>
      </c>
      <c r="BL153" s="18" t="s">
        <v>172</v>
      </c>
      <c r="BM153" s="238" t="s">
        <v>1626</v>
      </c>
    </row>
    <row r="154" s="2" customFormat="1">
      <c r="A154" s="39"/>
      <c r="B154" s="40"/>
      <c r="C154" s="41"/>
      <c r="D154" s="240" t="s">
        <v>1121</v>
      </c>
      <c r="E154" s="41"/>
      <c r="F154" s="285" t="s">
        <v>1627</v>
      </c>
      <c r="G154" s="41"/>
      <c r="H154" s="41"/>
      <c r="I154" s="242"/>
      <c r="J154" s="41"/>
      <c r="K154" s="41"/>
      <c r="L154" s="45"/>
      <c r="M154" s="243"/>
      <c r="N154" s="244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1121</v>
      </c>
      <c r="AU154" s="18" t="s">
        <v>90</v>
      </c>
    </row>
    <row r="155" s="2" customFormat="1">
      <c r="A155" s="39"/>
      <c r="B155" s="40"/>
      <c r="C155" s="41"/>
      <c r="D155" s="286" t="s">
        <v>1123</v>
      </c>
      <c r="E155" s="41"/>
      <c r="F155" s="287" t="s">
        <v>1628</v>
      </c>
      <c r="G155" s="41"/>
      <c r="H155" s="41"/>
      <c r="I155" s="242"/>
      <c r="J155" s="41"/>
      <c r="K155" s="41"/>
      <c r="L155" s="45"/>
      <c r="M155" s="243"/>
      <c r="N155" s="24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1123</v>
      </c>
      <c r="AU155" s="18" t="s">
        <v>90</v>
      </c>
    </row>
    <row r="156" s="15" customFormat="1">
      <c r="A156" s="15"/>
      <c r="B156" s="288"/>
      <c r="C156" s="289"/>
      <c r="D156" s="240" t="s">
        <v>443</v>
      </c>
      <c r="E156" s="290" t="s">
        <v>1</v>
      </c>
      <c r="F156" s="291" t="s">
        <v>1629</v>
      </c>
      <c r="G156" s="289"/>
      <c r="H156" s="290" t="s">
        <v>1</v>
      </c>
      <c r="I156" s="292"/>
      <c r="J156" s="289"/>
      <c r="K156" s="289"/>
      <c r="L156" s="293"/>
      <c r="M156" s="294"/>
      <c r="N156" s="295"/>
      <c r="O156" s="295"/>
      <c r="P156" s="295"/>
      <c r="Q156" s="295"/>
      <c r="R156" s="295"/>
      <c r="S156" s="295"/>
      <c r="T156" s="29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97" t="s">
        <v>443</v>
      </c>
      <c r="AU156" s="297" t="s">
        <v>90</v>
      </c>
      <c r="AV156" s="15" t="s">
        <v>88</v>
      </c>
      <c r="AW156" s="15" t="s">
        <v>36</v>
      </c>
      <c r="AX156" s="15" t="s">
        <v>80</v>
      </c>
      <c r="AY156" s="297" t="s">
        <v>156</v>
      </c>
    </row>
    <row r="157" s="13" customFormat="1">
      <c r="A157" s="13"/>
      <c r="B157" s="263"/>
      <c r="C157" s="264"/>
      <c r="D157" s="240" t="s">
        <v>443</v>
      </c>
      <c r="E157" s="265" t="s">
        <v>1</v>
      </c>
      <c r="F157" s="266" t="s">
        <v>1630</v>
      </c>
      <c r="G157" s="264"/>
      <c r="H157" s="267">
        <v>9.8100000000000005</v>
      </c>
      <c r="I157" s="268"/>
      <c r="J157" s="264"/>
      <c r="K157" s="264"/>
      <c r="L157" s="269"/>
      <c r="M157" s="270"/>
      <c r="N157" s="271"/>
      <c r="O157" s="271"/>
      <c r="P157" s="271"/>
      <c r="Q157" s="271"/>
      <c r="R157" s="271"/>
      <c r="S157" s="271"/>
      <c r="T157" s="27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3" t="s">
        <v>443</v>
      </c>
      <c r="AU157" s="273" t="s">
        <v>90</v>
      </c>
      <c r="AV157" s="13" t="s">
        <v>90</v>
      </c>
      <c r="AW157" s="13" t="s">
        <v>36</v>
      </c>
      <c r="AX157" s="13" t="s">
        <v>80</v>
      </c>
      <c r="AY157" s="273" t="s">
        <v>156</v>
      </c>
    </row>
    <row r="158" s="14" customFormat="1">
      <c r="A158" s="14"/>
      <c r="B158" s="274"/>
      <c r="C158" s="275"/>
      <c r="D158" s="240" t="s">
        <v>443</v>
      </c>
      <c r="E158" s="276" t="s">
        <v>1</v>
      </c>
      <c r="F158" s="277" t="s">
        <v>445</v>
      </c>
      <c r="G158" s="275"/>
      <c r="H158" s="278">
        <v>9.8100000000000005</v>
      </c>
      <c r="I158" s="279"/>
      <c r="J158" s="275"/>
      <c r="K158" s="275"/>
      <c r="L158" s="280"/>
      <c r="M158" s="281"/>
      <c r="N158" s="282"/>
      <c r="O158" s="282"/>
      <c r="P158" s="282"/>
      <c r="Q158" s="282"/>
      <c r="R158" s="282"/>
      <c r="S158" s="282"/>
      <c r="T158" s="28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4" t="s">
        <v>443</v>
      </c>
      <c r="AU158" s="284" t="s">
        <v>90</v>
      </c>
      <c r="AV158" s="14" t="s">
        <v>172</v>
      </c>
      <c r="AW158" s="14" t="s">
        <v>36</v>
      </c>
      <c r="AX158" s="14" t="s">
        <v>88</v>
      </c>
      <c r="AY158" s="284" t="s">
        <v>156</v>
      </c>
    </row>
    <row r="159" s="2" customFormat="1" ht="24.15" customHeight="1">
      <c r="A159" s="39"/>
      <c r="B159" s="40"/>
      <c r="C159" s="227" t="s">
        <v>164</v>
      </c>
      <c r="D159" s="227" t="s">
        <v>160</v>
      </c>
      <c r="E159" s="228" t="s">
        <v>1631</v>
      </c>
      <c r="F159" s="229" t="s">
        <v>1632</v>
      </c>
      <c r="G159" s="230" t="s">
        <v>1118</v>
      </c>
      <c r="H159" s="231">
        <v>0.70999999999999996</v>
      </c>
      <c r="I159" s="232"/>
      <c r="J159" s="233">
        <f>ROUND(I159*H159,2)</f>
        <v>0</v>
      </c>
      <c r="K159" s="229" t="s">
        <v>1119</v>
      </c>
      <c r="L159" s="45"/>
      <c r="M159" s="234" t="s">
        <v>1</v>
      </c>
      <c r="N159" s="235" t="s">
        <v>45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172</v>
      </c>
      <c r="AT159" s="238" t="s">
        <v>160</v>
      </c>
      <c r="AU159" s="238" t="s">
        <v>90</v>
      </c>
      <c r="AY159" s="18" t="s">
        <v>156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88</v>
      </c>
      <c r="BK159" s="239">
        <f>ROUND(I159*H159,2)</f>
        <v>0</v>
      </c>
      <c r="BL159" s="18" t="s">
        <v>172</v>
      </c>
      <c r="BM159" s="238" t="s">
        <v>1633</v>
      </c>
    </row>
    <row r="160" s="2" customFormat="1">
      <c r="A160" s="39"/>
      <c r="B160" s="40"/>
      <c r="C160" s="41"/>
      <c r="D160" s="240" t="s">
        <v>1121</v>
      </c>
      <c r="E160" s="41"/>
      <c r="F160" s="285" t="s">
        <v>1634</v>
      </c>
      <c r="G160" s="41"/>
      <c r="H160" s="41"/>
      <c r="I160" s="242"/>
      <c r="J160" s="41"/>
      <c r="K160" s="41"/>
      <c r="L160" s="45"/>
      <c r="M160" s="243"/>
      <c r="N160" s="244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1121</v>
      </c>
      <c r="AU160" s="18" t="s">
        <v>90</v>
      </c>
    </row>
    <row r="161" s="2" customFormat="1">
      <c r="A161" s="39"/>
      <c r="B161" s="40"/>
      <c r="C161" s="41"/>
      <c r="D161" s="286" t="s">
        <v>1123</v>
      </c>
      <c r="E161" s="41"/>
      <c r="F161" s="287" t="s">
        <v>1635</v>
      </c>
      <c r="G161" s="41"/>
      <c r="H161" s="41"/>
      <c r="I161" s="242"/>
      <c r="J161" s="41"/>
      <c r="K161" s="41"/>
      <c r="L161" s="45"/>
      <c r="M161" s="243"/>
      <c r="N161" s="24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1123</v>
      </c>
      <c r="AU161" s="18" t="s">
        <v>90</v>
      </c>
    </row>
    <row r="162" s="13" customFormat="1">
      <c r="A162" s="13"/>
      <c r="B162" s="263"/>
      <c r="C162" s="264"/>
      <c r="D162" s="240" t="s">
        <v>443</v>
      </c>
      <c r="E162" s="265" t="s">
        <v>1</v>
      </c>
      <c r="F162" s="266" t="s">
        <v>1636</v>
      </c>
      <c r="G162" s="264"/>
      <c r="H162" s="267">
        <v>0.70999999999999996</v>
      </c>
      <c r="I162" s="268"/>
      <c r="J162" s="264"/>
      <c r="K162" s="264"/>
      <c r="L162" s="269"/>
      <c r="M162" s="270"/>
      <c r="N162" s="271"/>
      <c r="O162" s="271"/>
      <c r="P162" s="271"/>
      <c r="Q162" s="271"/>
      <c r="R162" s="271"/>
      <c r="S162" s="271"/>
      <c r="T162" s="27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3" t="s">
        <v>443</v>
      </c>
      <c r="AU162" s="273" t="s">
        <v>90</v>
      </c>
      <c r="AV162" s="13" t="s">
        <v>90</v>
      </c>
      <c r="AW162" s="13" t="s">
        <v>36</v>
      </c>
      <c r="AX162" s="13" t="s">
        <v>80</v>
      </c>
      <c r="AY162" s="273" t="s">
        <v>156</v>
      </c>
    </row>
    <row r="163" s="14" customFormat="1">
      <c r="A163" s="14"/>
      <c r="B163" s="274"/>
      <c r="C163" s="275"/>
      <c r="D163" s="240" t="s">
        <v>443</v>
      </c>
      <c r="E163" s="276" t="s">
        <v>1</v>
      </c>
      <c r="F163" s="277" t="s">
        <v>445</v>
      </c>
      <c r="G163" s="275"/>
      <c r="H163" s="278">
        <v>0.70999999999999996</v>
      </c>
      <c r="I163" s="279"/>
      <c r="J163" s="275"/>
      <c r="K163" s="275"/>
      <c r="L163" s="280"/>
      <c r="M163" s="281"/>
      <c r="N163" s="282"/>
      <c r="O163" s="282"/>
      <c r="P163" s="282"/>
      <c r="Q163" s="282"/>
      <c r="R163" s="282"/>
      <c r="S163" s="282"/>
      <c r="T163" s="28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4" t="s">
        <v>443</v>
      </c>
      <c r="AU163" s="284" t="s">
        <v>90</v>
      </c>
      <c r="AV163" s="14" t="s">
        <v>172</v>
      </c>
      <c r="AW163" s="14" t="s">
        <v>36</v>
      </c>
      <c r="AX163" s="14" t="s">
        <v>88</v>
      </c>
      <c r="AY163" s="284" t="s">
        <v>156</v>
      </c>
    </row>
    <row r="164" s="2" customFormat="1" ht="33" customHeight="1">
      <c r="A164" s="39"/>
      <c r="B164" s="40"/>
      <c r="C164" s="227" t="s">
        <v>172</v>
      </c>
      <c r="D164" s="227" t="s">
        <v>160</v>
      </c>
      <c r="E164" s="228" t="s">
        <v>1637</v>
      </c>
      <c r="F164" s="229" t="s">
        <v>1638</v>
      </c>
      <c r="G164" s="230" t="s">
        <v>1118</v>
      </c>
      <c r="H164" s="231">
        <v>5.0030000000000001</v>
      </c>
      <c r="I164" s="232"/>
      <c r="J164" s="233">
        <f>ROUND(I164*H164,2)</f>
        <v>0</v>
      </c>
      <c r="K164" s="229" t="s">
        <v>1119</v>
      </c>
      <c r="L164" s="45"/>
      <c r="M164" s="234" t="s">
        <v>1</v>
      </c>
      <c r="N164" s="235" t="s">
        <v>45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172</v>
      </c>
      <c r="AT164" s="238" t="s">
        <v>160</v>
      </c>
      <c r="AU164" s="238" t="s">
        <v>90</v>
      </c>
      <c r="AY164" s="18" t="s">
        <v>156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88</v>
      </c>
      <c r="BK164" s="239">
        <f>ROUND(I164*H164,2)</f>
        <v>0</v>
      </c>
      <c r="BL164" s="18" t="s">
        <v>172</v>
      </c>
      <c r="BM164" s="238" t="s">
        <v>1639</v>
      </c>
    </row>
    <row r="165" s="2" customFormat="1">
      <c r="A165" s="39"/>
      <c r="B165" s="40"/>
      <c r="C165" s="41"/>
      <c r="D165" s="240" t="s">
        <v>1121</v>
      </c>
      <c r="E165" s="41"/>
      <c r="F165" s="285" t="s">
        <v>1640</v>
      </c>
      <c r="G165" s="41"/>
      <c r="H165" s="41"/>
      <c r="I165" s="242"/>
      <c r="J165" s="41"/>
      <c r="K165" s="41"/>
      <c r="L165" s="45"/>
      <c r="M165" s="243"/>
      <c r="N165" s="244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1121</v>
      </c>
      <c r="AU165" s="18" t="s">
        <v>90</v>
      </c>
    </row>
    <row r="166" s="2" customFormat="1">
      <c r="A166" s="39"/>
      <c r="B166" s="40"/>
      <c r="C166" s="41"/>
      <c r="D166" s="286" t="s">
        <v>1123</v>
      </c>
      <c r="E166" s="41"/>
      <c r="F166" s="287" t="s">
        <v>1641</v>
      </c>
      <c r="G166" s="41"/>
      <c r="H166" s="41"/>
      <c r="I166" s="242"/>
      <c r="J166" s="41"/>
      <c r="K166" s="41"/>
      <c r="L166" s="45"/>
      <c r="M166" s="243"/>
      <c r="N166" s="244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1123</v>
      </c>
      <c r="AU166" s="18" t="s">
        <v>90</v>
      </c>
    </row>
    <row r="167" s="15" customFormat="1">
      <c r="A167" s="15"/>
      <c r="B167" s="288"/>
      <c r="C167" s="289"/>
      <c r="D167" s="240" t="s">
        <v>443</v>
      </c>
      <c r="E167" s="290" t="s">
        <v>1</v>
      </c>
      <c r="F167" s="291" t="s">
        <v>1622</v>
      </c>
      <c r="G167" s="289"/>
      <c r="H167" s="290" t="s">
        <v>1</v>
      </c>
      <c r="I167" s="292"/>
      <c r="J167" s="289"/>
      <c r="K167" s="289"/>
      <c r="L167" s="293"/>
      <c r="M167" s="294"/>
      <c r="N167" s="295"/>
      <c r="O167" s="295"/>
      <c r="P167" s="295"/>
      <c r="Q167" s="295"/>
      <c r="R167" s="295"/>
      <c r="S167" s="295"/>
      <c r="T167" s="29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97" t="s">
        <v>443</v>
      </c>
      <c r="AU167" s="297" t="s">
        <v>90</v>
      </c>
      <c r="AV167" s="15" t="s">
        <v>88</v>
      </c>
      <c r="AW167" s="15" t="s">
        <v>36</v>
      </c>
      <c r="AX167" s="15" t="s">
        <v>80</v>
      </c>
      <c r="AY167" s="297" t="s">
        <v>156</v>
      </c>
    </row>
    <row r="168" s="13" customFormat="1">
      <c r="A168" s="13"/>
      <c r="B168" s="263"/>
      <c r="C168" s="264"/>
      <c r="D168" s="240" t="s">
        <v>443</v>
      </c>
      <c r="E168" s="265" t="s">
        <v>1</v>
      </c>
      <c r="F168" s="266" t="s">
        <v>1623</v>
      </c>
      <c r="G168" s="264"/>
      <c r="H168" s="267">
        <v>5.0030000000000001</v>
      </c>
      <c r="I168" s="268"/>
      <c r="J168" s="264"/>
      <c r="K168" s="264"/>
      <c r="L168" s="269"/>
      <c r="M168" s="270"/>
      <c r="N168" s="271"/>
      <c r="O168" s="271"/>
      <c r="P168" s="271"/>
      <c r="Q168" s="271"/>
      <c r="R168" s="271"/>
      <c r="S168" s="271"/>
      <c r="T168" s="27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73" t="s">
        <v>443</v>
      </c>
      <c r="AU168" s="273" t="s">
        <v>90</v>
      </c>
      <c r="AV168" s="13" t="s">
        <v>90</v>
      </c>
      <c r="AW168" s="13" t="s">
        <v>36</v>
      </c>
      <c r="AX168" s="13" t="s">
        <v>80</v>
      </c>
      <c r="AY168" s="273" t="s">
        <v>156</v>
      </c>
    </row>
    <row r="169" s="14" customFormat="1">
      <c r="A169" s="14"/>
      <c r="B169" s="274"/>
      <c r="C169" s="275"/>
      <c r="D169" s="240" t="s">
        <v>443</v>
      </c>
      <c r="E169" s="276" t="s">
        <v>1</v>
      </c>
      <c r="F169" s="277" t="s">
        <v>445</v>
      </c>
      <c r="G169" s="275"/>
      <c r="H169" s="278">
        <v>5.0030000000000001</v>
      </c>
      <c r="I169" s="279"/>
      <c r="J169" s="275"/>
      <c r="K169" s="275"/>
      <c r="L169" s="280"/>
      <c r="M169" s="281"/>
      <c r="N169" s="282"/>
      <c r="O169" s="282"/>
      <c r="P169" s="282"/>
      <c r="Q169" s="282"/>
      <c r="R169" s="282"/>
      <c r="S169" s="282"/>
      <c r="T169" s="28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84" t="s">
        <v>443</v>
      </c>
      <c r="AU169" s="284" t="s">
        <v>90</v>
      </c>
      <c r="AV169" s="14" t="s">
        <v>172</v>
      </c>
      <c r="AW169" s="14" t="s">
        <v>36</v>
      </c>
      <c r="AX169" s="14" t="s">
        <v>88</v>
      </c>
      <c r="AY169" s="284" t="s">
        <v>156</v>
      </c>
    </row>
    <row r="170" s="2" customFormat="1" ht="33" customHeight="1">
      <c r="A170" s="39"/>
      <c r="B170" s="40"/>
      <c r="C170" s="227" t="s">
        <v>155</v>
      </c>
      <c r="D170" s="227" t="s">
        <v>160</v>
      </c>
      <c r="E170" s="228" t="s">
        <v>1642</v>
      </c>
      <c r="F170" s="229" t="s">
        <v>1643</v>
      </c>
      <c r="G170" s="230" t="s">
        <v>1118</v>
      </c>
      <c r="H170" s="231">
        <v>0.70999999999999996</v>
      </c>
      <c r="I170" s="232"/>
      <c r="J170" s="233">
        <f>ROUND(I170*H170,2)</f>
        <v>0</v>
      </c>
      <c r="K170" s="229" t="s">
        <v>1119</v>
      </c>
      <c r="L170" s="45"/>
      <c r="M170" s="234" t="s">
        <v>1</v>
      </c>
      <c r="N170" s="235" t="s">
        <v>45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172</v>
      </c>
      <c r="AT170" s="238" t="s">
        <v>160</v>
      </c>
      <c r="AU170" s="238" t="s">
        <v>90</v>
      </c>
      <c r="AY170" s="18" t="s">
        <v>156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88</v>
      </c>
      <c r="BK170" s="239">
        <f>ROUND(I170*H170,2)</f>
        <v>0</v>
      </c>
      <c r="BL170" s="18" t="s">
        <v>172</v>
      </c>
      <c r="BM170" s="238" t="s">
        <v>1644</v>
      </c>
    </row>
    <row r="171" s="2" customFormat="1">
      <c r="A171" s="39"/>
      <c r="B171" s="40"/>
      <c r="C171" s="41"/>
      <c r="D171" s="240" t="s">
        <v>1121</v>
      </c>
      <c r="E171" s="41"/>
      <c r="F171" s="285" t="s">
        <v>1645</v>
      </c>
      <c r="G171" s="41"/>
      <c r="H171" s="41"/>
      <c r="I171" s="242"/>
      <c r="J171" s="41"/>
      <c r="K171" s="41"/>
      <c r="L171" s="45"/>
      <c r="M171" s="243"/>
      <c r="N171" s="244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1121</v>
      </c>
      <c r="AU171" s="18" t="s">
        <v>90</v>
      </c>
    </row>
    <row r="172" s="2" customFormat="1">
      <c r="A172" s="39"/>
      <c r="B172" s="40"/>
      <c r="C172" s="41"/>
      <c r="D172" s="286" t="s">
        <v>1123</v>
      </c>
      <c r="E172" s="41"/>
      <c r="F172" s="287" t="s">
        <v>1646</v>
      </c>
      <c r="G172" s="41"/>
      <c r="H172" s="41"/>
      <c r="I172" s="242"/>
      <c r="J172" s="41"/>
      <c r="K172" s="41"/>
      <c r="L172" s="45"/>
      <c r="M172" s="243"/>
      <c r="N172" s="24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1123</v>
      </c>
      <c r="AU172" s="18" t="s">
        <v>90</v>
      </c>
    </row>
    <row r="173" s="13" customFormat="1">
      <c r="A173" s="13"/>
      <c r="B173" s="263"/>
      <c r="C173" s="264"/>
      <c r="D173" s="240" t="s">
        <v>443</v>
      </c>
      <c r="E173" s="265" t="s">
        <v>1</v>
      </c>
      <c r="F173" s="266" t="s">
        <v>1647</v>
      </c>
      <c r="G173" s="264"/>
      <c r="H173" s="267">
        <v>0.70999999999999996</v>
      </c>
      <c r="I173" s="268"/>
      <c r="J173" s="264"/>
      <c r="K173" s="264"/>
      <c r="L173" s="269"/>
      <c r="M173" s="270"/>
      <c r="N173" s="271"/>
      <c r="O173" s="271"/>
      <c r="P173" s="271"/>
      <c r="Q173" s="271"/>
      <c r="R173" s="271"/>
      <c r="S173" s="271"/>
      <c r="T173" s="27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3" t="s">
        <v>443</v>
      </c>
      <c r="AU173" s="273" t="s">
        <v>90</v>
      </c>
      <c r="AV173" s="13" t="s">
        <v>90</v>
      </c>
      <c r="AW173" s="13" t="s">
        <v>36</v>
      </c>
      <c r="AX173" s="13" t="s">
        <v>80</v>
      </c>
      <c r="AY173" s="273" t="s">
        <v>156</v>
      </c>
    </row>
    <row r="174" s="14" customFormat="1">
      <c r="A174" s="14"/>
      <c r="B174" s="274"/>
      <c r="C174" s="275"/>
      <c r="D174" s="240" t="s">
        <v>443</v>
      </c>
      <c r="E174" s="276" t="s">
        <v>1</v>
      </c>
      <c r="F174" s="277" t="s">
        <v>445</v>
      </c>
      <c r="G174" s="275"/>
      <c r="H174" s="278">
        <v>0.70999999999999996</v>
      </c>
      <c r="I174" s="279"/>
      <c r="J174" s="275"/>
      <c r="K174" s="275"/>
      <c r="L174" s="280"/>
      <c r="M174" s="281"/>
      <c r="N174" s="282"/>
      <c r="O174" s="282"/>
      <c r="P174" s="282"/>
      <c r="Q174" s="282"/>
      <c r="R174" s="282"/>
      <c r="S174" s="282"/>
      <c r="T174" s="28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84" t="s">
        <v>443</v>
      </c>
      <c r="AU174" s="284" t="s">
        <v>90</v>
      </c>
      <c r="AV174" s="14" t="s">
        <v>172</v>
      </c>
      <c r="AW174" s="14" t="s">
        <v>36</v>
      </c>
      <c r="AX174" s="14" t="s">
        <v>88</v>
      </c>
      <c r="AY174" s="284" t="s">
        <v>156</v>
      </c>
    </row>
    <row r="175" s="2" customFormat="1" ht="37.8" customHeight="1">
      <c r="A175" s="39"/>
      <c r="B175" s="40"/>
      <c r="C175" s="227" t="s">
        <v>181</v>
      </c>
      <c r="D175" s="227" t="s">
        <v>160</v>
      </c>
      <c r="E175" s="228" t="s">
        <v>1648</v>
      </c>
      <c r="F175" s="229" t="s">
        <v>1649</v>
      </c>
      <c r="G175" s="230" t="s">
        <v>1118</v>
      </c>
      <c r="H175" s="231">
        <v>5.0030000000000001</v>
      </c>
      <c r="I175" s="232"/>
      <c r="J175" s="233">
        <f>ROUND(I175*H175,2)</f>
        <v>0</v>
      </c>
      <c r="K175" s="229" t="s">
        <v>1119</v>
      </c>
      <c r="L175" s="45"/>
      <c r="M175" s="234" t="s">
        <v>1</v>
      </c>
      <c r="N175" s="235" t="s">
        <v>45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172</v>
      </c>
      <c r="AT175" s="238" t="s">
        <v>160</v>
      </c>
      <c r="AU175" s="238" t="s">
        <v>90</v>
      </c>
      <c r="AY175" s="18" t="s">
        <v>156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88</v>
      </c>
      <c r="BK175" s="239">
        <f>ROUND(I175*H175,2)</f>
        <v>0</v>
      </c>
      <c r="BL175" s="18" t="s">
        <v>172</v>
      </c>
      <c r="BM175" s="238" t="s">
        <v>1650</v>
      </c>
    </row>
    <row r="176" s="2" customFormat="1">
      <c r="A176" s="39"/>
      <c r="B176" s="40"/>
      <c r="C176" s="41"/>
      <c r="D176" s="240" t="s">
        <v>1121</v>
      </c>
      <c r="E176" s="41"/>
      <c r="F176" s="285" t="s">
        <v>1651</v>
      </c>
      <c r="G176" s="41"/>
      <c r="H176" s="41"/>
      <c r="I176" s="242"/>
      <c r="J176" s="41"/>
      <c r="K176" s="41"/>
      <c r="L176" s="45"/>
      <c r="M176" s="243"/>
      <c r="N176" s="244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1121</v>
      </c>
      <c r="AU176" s="18" t="s">
        <v>90</v>
      </c>
    </row>
    <row r="177" s="2" customFormat="1">
      <c r="A177" s="39"/>
      <c r="B177" s="40"/>
      <c r="C177" s="41"/>
      <c r="D177" s="286" t="s">
        <v>1123</v>
      </c>
      <c r="E177" s="41"/>
      <c r="F177" s="287" t="s">
        <v>1652</v>
      </c>
      <c r="G177" s="41"/>
      <c r="H177" s="41"/>
      <c r="I177" s="242"/>
      <c r="J177" s="41"/>
      <c r="K177" s="41"/>
      <c r="L177" s="45"/>
      <c r="M177" s="243"/>
      <c r="N177" s="244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1123</v>
      </c>
      <c r="AU177" s="18" t="s">
        <v>90</v>
      </c>
    </row>
    <row r="178" s="15" customFormat="1">
      <c r="A178" s="15"/>
      <c r="B178" s="288"/>
      <c r="C178" s="289"/>
      <c r="D178" s="240" t="s">
        <v>443</v>
      </c>
      <c r="E178" s="290" t="s">
        <v>1</v>
      </c>
      <c r="F178" s="291" t="s">
        <v>1622</v>
      </c>
      <c r="G178" s="289"/>
      <c r="H178" s="290" t="s">
        <v>1</v>
      </c>
      <c r="I178" s="292"/>
      <c r="J178" s="289"/>
      <c r="K178" s="289"/>
      <c r="L178" s="293"/>
      <c r="M178" s="294"/>
      <c r="N178" s="295"/>
      <c r="O178" s="295"/>
      <c r="P178" s="295"/>
      <c r="Q178" s="295"/>
      <c r="R178" s="295"/>
      <c r="S178" s="295"/>
      <c r="T178" s="29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97" t="s">
        <v>443</v>
      </c>
      <c r="AU178" s="297" t="s">
        <v>90</v>
      </c>
      <c r="AV178" s="15" t="s">
        <v>88</v>
      </c>
      <c r="AW178" s="15" t="s">
        <v>36</v>
      </c>
      <c r="AX178" s="15" t="s">
        <v>80</v>
      </c>
      <c r="AY178" s="297" t="s">
        <v>156</v>
      </c>
    </row>
    <row r="179" s="13" customFormat="1">
      <c r="A179" s="13"/>
      <c r="B179" s="263"/>
      <c r="C179" s="264"/>
      <c r="D179" s="240" t="s">
        <v>443</v>
      </c>
      <c r="E179" s="265" t="s">
        <v>1</v>
      </c>
      <c r="F179" s="266" t="s">
        <v>1623</v>
      </c>
      <c r="G179" s="264"/>
      <c r="H179" s="267">
        <v>5.0030000000000001</v>
      </c>
      <c r="I179" s="268"/>
      <c r="J179" s="264"/>
      <c r="K179" s="264"/>
      <c r="L179" s="269"/>
      <c r="M179" s="270"/>
      <c r="N179" s="271"/>
      <c r="O179" s="271"/>
      <c r="P179" s="271"/>
      <c r="Q179" s="271"/>
      <c r="R179" s="271"/>
      <c r="S179" s="271"/>
      <c r="T179" s="27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3" t="s">
        <v>443</v>
      </c>
      <c r="AU179" s="273" t="s">
        <v>90</v>
      </c>
      <c r="AV179" s="13" t="s">
        <v>90</v>
      </c>
      <c r="AW179" s="13" t="s">
        <v>36</v>
      </c>
      <c r="AX179" s="13" t="s">
        <v>80</v>
      </c>
      <c r="AY179" s="273" t="s">
        <v>156</v>
      </c>
    </row>
    <row r="180" s="14" customFormat="1">
      <c r="A180" s="14"/>
      <c r="B180" s="274"/>
      <c r="C180" s="275"/>
      <c r="D180" s="240" t="s">
        <v>443</v>
      </c>
      <c r="E180" s="276" t="s">
        <v>1</v>
      </c>
      <c r="F180" s="277" t="s">
        <v>445</v>
      </c>
      <c r="G180" s="275"/>
      <c r="H180" s="278">
        <v>5.0030000000000001</v>
      </c>
      <c r="I180" s="279"/>
      <c r="J180" s="275"/>
      <c r="K180" s="275"/>
      <c r="L180" s="280"/>
      <c r="M180" s="281"/>
      <c r="N180" s="282"/>
      <c r="O180" s="282"/>
      <c r="P180" s="282"/>
      <c r="Q180" s="282"/>
      <c r="R180" s="282"/>
      <c r="S180" s="282"/>
      <c r="T180" s="28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84" t="s">
        <v>443</v>
      </c>
      <c r="AU180" s="284" t="s">
        <v>90</v>
      </c>
      <c r="AV180" s="14" t="s">
        <v>172</v>
      </c>
      <c r="AW180" s="14" t="s">
        <v>36</v>
      </c>
      <c r="AX180" s="14" t="s">
        <v>88</v>
      </c>
      <c r="AY180" s="284" t="s">
        <v>156</v>
      </c>
    </row>
    <row r="181" s="2" customFormat="1" ht="37.8" customHeight="1">
      <c r="A181" s="39"/>
      <c r="B181" s="40"/>
      <c r="C181" s="227" t="s">
        <v>185</v>
      </c>
      <c r="D181" s="227" t="s">
        <v>160</v>
      </c>
      <c r="E181" s="228" t="s">
        <v>1653</v>
      </c>
      <c r="F181" s="229" t="s">
        <v>1654</v>
      </c>
      <c r="G181" s="230" t="s">
        <v>1118</v>
      </c>
      <c r="H181" s="231">
        <v>5.0030000000000001</v>
      </c>
      <c r="I181" s="232"/>
      <c r="J181" s="233">
        <f>ROUND(I181*H181,2)</f>
        <v>0</v>
      </c>
      <c r="K181" s="229" t="s">
        <v>1119</v>
      </c>
      <c r="L181" s="45"/>
      <c r="M181" s="234" t="s">
        <v>1</v>
      </c>
      <c r="N181" s="235" t="s">
        <v>45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172</v>
      </c>
      <c r="AT181" s="238" t="s">
        <v>160</v>
      </c>
      <c r="AU181" s="238" t="s">
        <v>90</v>
      </c>
      <c r="AY181" s="18" t="s">
        <v>156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88</v>
      </c>
      <c r="BK181" s="239">
        <f>ROUND(I181*H181,2)</f>
        <v>0</v>
      </c>
      <c r="BL181" s="18" t="s">
        <v>172</v>
      </c>
      <c r="BM181" s="238" t="s">
        <v>1655</v>
      </c>
    </row>
    <row r="182" s="2" customFormat="1">
      <c r="A182" s="39"/>
      <c r="B182" s="40"/>
      <c r="C182" s="41"/>
      <c r="D182" s="240" t="s">
        <v>1121</v>
      </c>
      <c r="E182" s="41"/>
      <c r="F182" s="285" t="s">
        <v>1656</v>
      </c>
      <c r="G182" s="41"/>
      <c r="H182" s="41"/>
      <c r="I182" s="242"/>
      <c r="J182" s="41"/>
      <c r="K182" s="41"/>
      <c r="L182" s="45"/>
      <c r="M182" s="243"/>
      <c r="N182" s="244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1121</v>
      </c>
      <c r="AU182" s="18" t="s">
        <v>90</v>
      </c>
    </row>
    <row r="183" s="2" customFormat="1">
      <c r="A183" s="39"/>
      <c r="B183" s="40"/>
      <c r="C183" s="41"/>
      <c r="D183" s="286" t="s">
        <v>1123</v>
      </c>
      <c r="E183" s="41"/>
      <c r="F183" s="287" t="s">
        <v>1657</v>
      </c>
      <c r="G183" s="41"/>
      <c r="H183" s="41"/>
      <c r="I183" s="242"/>
      <c r="J183" s="41"/>
      <c r="K183" s="41"/>
      <c r="L183" s="45"/>
      <c r="M183" s="243"/>
      <c r="N183" s="244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1123</v>
      </c>
      <c r="AU183" s="18" t="s">
        <v>90</v>
      </c>
    </row>
    <row r="184" s="15" customFormat="1">
      <c r="A184" s="15"/>
      <c r="B184" s="288"/>
      <c r="C184" s="289"/>
      <c r="D184" s="240" t="s">
        <v>443</v>
      </c>
      <c r="E184" s="290" t="s">
        <v>1</v>
      </c>
      <c r="F184" s="291" t="s">
        <v>1622</v>
      </c>
      <c r="G184" s="289"/>
      <c r="H184" s="290" t="s">
        <v>1</v>
      </c>
      <c r="I184" s="292"/>
      <c r="J184" s="289"/>
      <c r="K184" s="289"/>
      <c r="L184" s="293"/>
      <c r="M184" s="294"/>
      <c r="N184" s="295"/>
      <c r="O184" s="295"/>
      <c r="P184" s="295"/>
      <c r="Q184" s="295"/>
      <c r="R184" s="295"/>
      <c r="S184" s="295"/>
      <c r="T184" s="29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97" t="s">
        <v>443</v>
      </c>
      <c r="AU184" s="297" t="s">
        <v>90</v>
      </c>
      <c r="AV184" s="15" t="s">
        <v>88</v>
      </c>
      <c r="AW184" s="15" t="s">
        <v>36</v>
      </c>
      <c r="AX184" s="15" t="s">
        <v>80</v>
      </c>
      <c r="AY184" s="297" t="s">
        <v>156</v>
      </c>
    </row>
    <row r="185" s="13" customFormat="1">
      <c r="A185" s="13"/>
      <c r="B185" s="263"/>
      <c r="C185" s="264"/>
      <c r="D185" s="240" t="s">
        <v>443</v>
      </c>
      <c r="E185" s="265" t="s">
        <v>1</v>
      </c>
      <c r="F185" s="266" t="s">
        <v>1623</v>
      </c>
      <c r="G185" s="264"/>
      <c r="H185" s="267">
        <v>5.0030000000000001</v>
      </c>
      <c r="I185" s="268"/>
      <c r="J185" s="264"/>
      <c r="K185" s="264"/>
      <c r="L185" s="269"/>
      <c r="M185" s="270"/>
      <c r="N185" s="271"/>
      <c r="O185" s="271"/>
      <c r="P185" s="271"/>
      <c r="Q185" s="271"/>
      <c r="R185" s="271"/>
      <c r="S185" s="271"/>
      <c r="T185" s="27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3" t="s">
        <v>443</v>
      </c>
      <c r="AU185" s="273" t="s">
        <v>90</v>
      </c>
      <c r="AV185" s="13" t="s">
        <v>90</v>
      </c>
      <c r="AW185" s="13" t="s">
        <v>36</v>
      </c>
      <c r="AX185" s="13" t="s">
        <v>80</v>
      </c>
      <c r="AY185" s="273" t="s">
        <v>156</v>
      </c>
    </row>
    <row r="186" s="14" customFormat="1">
      <c r="A186" s="14"/>
      <c r="B186" s="274"/>
      <c r="C186" s="275"/>
      <c r="D186" s="240" t="s">
        <v>443</v>
      </c>
      <c r="E186" s="276" t="s">
        <v>1</v>
      </c>
      <c r="F186" s="277" t="s">
        <v>445</v>
      </c>
      <c r="G186" s="275"/>
      <c r="H186" s="278">
        <v>5.0030000000000001</v>
      </c>
      <c r="I186" s="279"/>
      <c r="J186" s="275"/>
      <c r="K186" s="275"/>
      <c r="L186" s="280"/>
      <c r="M186" s="281"/>
      <c r="N186" s="282"/>
      <c r="O186" s="282"/>
      <c r="P186" s="282"/>
      <c r="Q186" s="282"/>
      <c r="R186" s="282"/>
      <c r="S186" s="282"/>
      <c r="T186" s="28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4" t="s">
        <v>443</v>
      </c>
      <c r="AU186" s="284" t="s">
        <v>90</v>
      </c>
      <c r="AV186" s="14" t="s">
        <v>172</v>
      </c>
      <c r="AW186" s="14" t="s">
        <v>36</v>
      </c>
      <c r="AX186" s="14" t="s">
        <v>88</v>
      </c>
      <c r="AY186" s="284" t="s">
        <v>156</v>
      </c>
    </row>
    <row r="187" s="2" customFormat="1" ht="37.8" customHeight="1">
      <c r="A187" s="39"/>
      <c r="B187" s="40"/>
      <c r="C187" s="227" t="s">
        <v>189</v>
      </c>
      <c r="D187" s="227" t="s">
        <v>160</v>
      </c>
      <c r="E187" s="228" t="s">
        <v>1658</v>
      </c>
      <c r="F187" s="229" t="s">
        <v>1659</v>
      </c>
      <c r="G187" s="230" t="s">
        <v>1118</v>
      </c>
      <c r="H187" s="231">
        <v>0.70999999999999996</v>
      </c>
      <c r="I187" s="232"/>
      <c r="J187" s="233">
        <f>ROUND(I187*H187,2)</f>
        <v>0</v>
      </c>
      <c r="K187" s="229" t="s">
        <v>1119</v>
      </c>
      <c r="L187" s="45"/>
      <c r="M187" s="234" t="s">
        <v>1</v>
      </c>
      <c r="N187" s="235" t="s">
        <v>45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172</v>
      </c>
      <c r="AT187" s="238" t="s">
        <v>160</v>
      </c>
      <c r="AU187" s="238" t="s">
        <v>90</v>
      </c>
      <c r="AY187" s="18" t="s">
        <v>156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88</v>
      </c>
      <c r="BK187" s="239">
        <f>ROUND(I187*H187,2)</f>
        <v>0</v>
      </c>
      <c r="BL187" s="18" t="s">
        <v>172</v>
      </c>
      <c r="BM187" s="238" t="s">
        <v>1660</v>
      </c>
    </row>
    <row r="188" s="2" customFormat="1">
      <c r="A188" s="39"/>
      <c r="B188" s="40"/>
      <c r="C188" s="41"/>
      <c r="D188" s="240" t="s">
        <v>1121</v>
      </c>
      <c r="E188" s="41"/>
      <c r="F188" s="285" t="s">
        <v>1661</v>
      </c>
      <c r="G188" s="41"/>
      <c r="H188" s="41"/>
      <c r="I188" s="242"/>
      <c r="J188" s="41"/>
      <c r="K188" s="41"/>
      <c r="L188" s="45"/>
      <c r="M188" s="243"/>
      <c r="N188" s="244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1121</v>
      </c>
      <c r="AU188" s="18" t="s">
        <v>90</v>
      </c>
    </row>
    <row r="189" s="2" customFormat="1">
      <c r="A189" s="39"/>
      <c r="B189" s="40"/>
      <c r="C189" s="41"/>
      <c r="D189" s="286" t="s">
        <v>1123</v>
      </c>
      <c r="E189" s="41"/>
      <c r="F189" s="287" t="s">
        <v>1662</v>
      </c>
      <c r="G189" s="41"/>
      <c r="H189" s="41"/>
      <c r="I189" s="242"/>
      <c r="J189" s="41"/>
      <c r="K189" s="41"/>
      <c r="L189" s="45"/>
      <c r="M189" s="243"/>
      <c r="N189" s="244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1123</v>
      </c>
      <c r="AU189" s="18" t="s">
        <v>90</v>
      </c>
    </row>
    <row r="190" s="13" customFormat="1">
      <c r="A190" s="13"/>
      <c r="B190" s="263"/>
      <c r="C190" s="264"/>
      <c r="D190" s="240" t="s">
        <v>443</v>
      </c>
      <c r="E190" s="265" t="s">
        <v>1</v>
      </c>
      <c r="F190" s="266" t="s">
        <v>1647</v>
      </c>
      <c r="G190" s="264"/>
      <c r="H190" s="267">
        <v>0.70999999999999996</v>
      </c>
      <c r="I190" s="268"/>
      <c r="J190" s="264"/>
      <c r="K190" s="264"/>
      <c r="L190" s="269"/>
      <c r="M190" s="270"/>
      <c r="N190" s="271"/>
      <c r="O190" s="271"/>
      <c r="P190" s="271"/>
      <c r="Q190" s="271"/>
      <c r="R190" s="271"/>
      <c r="S190" s="271"/>
      <c r="T190" s="27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73" t="s">
        <v>443</v>
      </c>
      <c r="AU190" s="273" t="s">
        <v>90</v>
      </c>
      <c r="AV190" s="13" t="s">
        <v>90</v>
      </c>
      <c r="AW190" s="13" t="s">
        <v>36</v>
      </c>
      <c r="AX190" s="13" t="s">
        <v>80</v>
      </c>
      <c r="AY190" s="273" t="s">
        <v>156</v>
      </c>
    </row>
    <row r="191" s="14" customFormat="1">
      <c r="A191" s="14"/>
      <c r="B191" s="274"/>
      <c r="C191" s="275"/>
      <c r="D191" s="240" t="s">
        <v>443</v>
      </c>
      <c r="E191" s="276" t="s">
        <v>1</v>
      </c>
      <c r="F191" s="277" t="s">
        <v>445</v>
      </c>
      <c r="G191" s="275"/>
      <c r="H191" s="278">
        <v>0.70999999999999996</v>
      </c>
      <c r="I191" s="279"/>
      <c r="J191" s="275"/>
      <c r="K191" s="275"/>
      <c r="L191" s="280"/>
      <c r="M191" s="281"/>
      <c r="N191" s="282"/>
      <c r="O191" s="282"/>
      <c r="P191" s="282"/>
      <c r="Q191" s="282"/>
      <c r="R191" s="282"/>
      <c r="S191" s="282"/>
      <c r="T191" s="28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84" t="s">
        <v>443</v>
      </c>
      <c r="AU191" s="284" t="s">
        <v>90</v>
      </c>
      <c r="AV191" s="14" t="s">
        <v>172</v>
      </c>
      <c r="AW191" s="14" t="s">
        <v>36</v>
      </c>
      <c r="AX191" s="14" t="s">
        <v>88</v>
      </c>
      <c r="AY191" s="284" t="s">
        <v>156</v>
      </c>
    </row>
    <row r="192" s="2" customFormat="1" ht="37.8" customHeight="1">
      <c r="A192" s="39"/>
      <c r="B192" s="40"/>
      <c r="C192" s="227" t="s">
        <v>193</v>
      </c>
      <c r="D192" s="227" t="s">
        <v>160</v>
      </c>
      <c r="E192" s="228" t="s">
        <v>1663</v>
      </c>
      <c r="F192" s="229" t="s">
        <v>1664</v>
      </c>
      <c r="G192" s="230" t="s">
        <v>1118</v>
      </c>
      <c r="H192" s="231">
        <v>0.70999999999999996</v>
      </c>
      <c r="I192" s="232"/>
      <c r="J192" s="233">
        <f>ROUND(I192*H192,2)</f>
        <v>0</v>
      </c>
      <c r="K192" s="229" t="s">
        <v>1119</v>
      </c>
      <c r="L192" s="45"/>
      <c r="M192" s="234" t="s">
        <v>1</v>
      </c>
      <c r="N192" s="235" t="s">
        <v>45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172</v>
      </c>
      <c r="AT192" s="238" t="s">
        <v>160</v>
      </c>
      <c r="AU192" s="238" t="s">
        <v>90</v>
      </c>
      <c r="AY192" s="18" t="s">
        <v>156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88</v>
      </c>
      <c r="BK192" s="239">
        <f>ROUND(I192*H192,2)</f>
        <v>0</v>
      </c>
      <c r="BL192" s="18" t="s">
        <v>172</v>
      </c>
      <c r="BM192" s="238" t="s">
        <v>1665</v>
      </c>
    </row>
    <row r="193" s="2" customFormat="1">
      <c r="A193" s="39"/>
      <c r="B193" s="40"/>
      <c r="C193" s="41"/>
      <c r="D193" s="240" t="s">
        <v>1121</v>
      </c>
      <c r="E193" s="41"/>
      <c r="F193" s="285" t="s">
        <v>1666</v>
      </c>
      <c r="G193" s="41"/>
      <c r="H193" s="41"/>
      <c r="I193" s="242"/>
      <c r="J193" s="41"/>
      <c r="K193" s="41"/>
      <c r="L193" s="45"/>
      <c r="M193" s="243"/>
      <c r="N193" s="24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1121</v>
      </c>
      <c r="AU193" s="18" t="s">
        <v>90</v>
      </c>
    </row>
    <row r="194" s="2" customFormat="1">
      <c r="A194" s="39"/>
      <c r="B194" s="40"/>
      <c r="C194" s="41"/>
      <c r="D194" s="286" t="s">
        <v>1123</v>
      </c>
      <c r="E194" s="41"/>
      <c r="F194" s="287" t="s">
        <v>1667</v>
      </c>
      <c r="G194" s="41"/>
      <c r="H194" s="41"/>
      <c r="I194" s="242"/>
      <c r="J194" s="41"/>
      <c r="K194" s="41"/>
      <c r="L194" s="45"/>
      <c r="M194" s="243"/>
      <c r="N194" s="244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1123</v>
      </c>
      <c r="AU194" s="18" t="s">
        <v>90</v>
      </c>
    </row>
    <row r="195" s="13" customFormat="1">
      <c r="A195" s="13"/>
      <c r="B195" s="263"/>
      <c r="C195" s="264"/>
      <c r="D195" s="240" t="s">
        <v>443</v>
      </c>
      <c r="E195" s="265" t="s">
        <v>1</v>
      </c>
      <c r="F195" s="266" t="s">
        <v>1647</v>
      </c>
      <c r="G195" s="264"/>
      <c r="H195" s="267">
        <v>0.70999999999999996</v>
      </c>
      <c r="I195" s="268"/>
      <c r="J195" s="264"/>
      <c r="K195" s="264"/>
      <c r="L195" s="269"/>
      <c r="M195" s="270"/>
      <c r="N195" s="271"/>
      <c r="O195" s="271"/>
      <c r="P195" s="271"/>
      <c r="Q195" s="271"/>
      <c r="R195" s="271"/>
      <c r="S195" s="271"/>
      <c r="T195" s="27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73" t="s">
        <v>443</v>
      </c>
      <c r="AU195" s="273" t="s">
        <v>90</v>
      </c>
      <c r="AV195" s="13" t="s">
        <v>90</v>
      </c>
      <c r="AW195" s="13" t="s">
        <v>36</v>
      </c>
      <c r="AX195" s="13" t="s">
        <v>80</v>
      </c>
      <c r="AY195" s="273" t="s">
        <v>156</v>
      </c>
    </row>
    <row r="196" s="14" customFormat="1">
      <c r="A196" s="14"/>
      <c r="B196" s="274"/>
      <c r="C196" s="275"/>
      <c r="D196" s="240" t="s">
        <v>443</v>
      </c>
      <c r="E196" s="276" t="s">
        <v>1</v>
      </c>
      <c r="F196" s="277" t="s">
        <v>445</v>
      </c>
      <c r="G196" s="275"/>
      <c r="H196" s="278">
        <v>0.70999999999999996</v>
      </c>
      <c r="I196" s="279"/>
      <c r="J196" s="275"/>
      <c r="K196" s="275"/>
      <c r="L196" s="280"/>
      <c r="M196" s="281"/>
      <c r="N196" s="282"/>
      <c r="O196" s="282"/>
      <c r="P196" s="282"/>
      <c r="Q196" s="282"/>
      <c r="R196" s="282"/>
      <c r="S196" s="282"/>
      <c r="T196" s="28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84" t="s">
        <v>443</v>
      </c>
      <c r="AU196" s="284" t="s">
        <v>90</v>
      </c>
      <c r="AV196" s="14" t="s">
        <v>172</v>
      </c>
      <c r="AW196" s="14" t="s">
        <v>36</v>
      </c>
      <c r="AX196" s="14" t="s">
        <v>88</v>
      </c>
      <c r="AY196" s="284" t="s">
        <v>156</v>
      </c>
    </row>
    <row r="197" s="2" customFormat="1" ht="37.8" customHeight="1">
      <c r="A197" s="39"/>
      <c r="B197" s="40"/>
      <c r="C197" s="227" t="s">
        <v>197</v>
      </c>
      <c r="D197" s="227" t="s">
        <v>160</v>
      </c>
      <c r="E197" s="228" t="s">
        <v>1181</v>
      </c>
      <c r="F197" s="229" t="s">
        <v>1182</v>
      </c>
      <c r="G197" s="230" t="s">
        <v>1118</v>
      </c>
      <c r="H197" s="231">
        <v>13.539999999999999</v>
      </c>
      <c r="I197" s="232"/>
      <c r="J197" s="233">
        <f>ROUND(I197*H197,2)</f>
        <v>0</v>
      </c>
      <c r="K197" s="229" t="s">
        <v>1119</v>
      </c>
      <c r="L197" s="45"/>
      <c r="M197" s="234" t="s">
        <v>1</v>
      </c>
      <c r="N197" s="235" t="s">
        <v>45</v>
      </c>
      <c r="O197" s="92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172</v>
      </c>
      <c r="AT197" s="238" t="s">
        <v>160</v>
      </c>
      <c r="AU197" s="238" t="s">
        <v>90</v>
      </c>
      <c r="AY197" s="18" t="s">
        <v>156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88</v>
      </c>
      <c r="BK197" s="239">
        <f>ROUND(I197*H197,2)</f>
        <v>0</v>
      </c>
      <c r="BL197" s="18" t="s">
        <v>172</v>
      </c>
      <c r="BM197" s="238" t="s">
        <v>1668</v>
      </c>
    </row>
    <row r="198" s="2" customFormat="1">
      <c r="A198" s="39"/>
      <c r="B198" s="40"/>
      <c r="C198" s="41"/>
      <c r="D198" s="240" t="s">
        <v>1121</v>
      </c>
      <c r="E198" s="41"/>
      <c r="F198" s="285" t="s">
        <v>1184</v>
      </c>
      <c r="G198" s="41"/>
      <c r="H198" s="41"/>
      <c r="I198" s="242"/>
      <c r="J198" s="41"/>
      <c r="K198" s="41"/>
      <c r="L198" s="45"/>
      <c r="M198" s="243"/>
      <c r="N198" s="244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1121</v>
      </c>
      <c r="AU198" s="18" t="s">
        <v>90</v>
      </c>
    </row>
    <row r="199" s="2" customFormat="1">
      <c r="A199" s="39"/>
      <c r="B199" s="40"/>
      <c r="C199" s="41"/>
      <c r="D199" s="286" t="s">
        <v>1123</v>
      </c>
      <c r="E199" s="41"/>
      <c r="F199" s="287" t="s">
        <v>1185</v>
      </c>
      <c r="G199" s="41"/>
      <c r="H199" s="41"/>
      <c r="I199" s="242"/>
      <c r="J199" s="41"/>
      <c r="K199" s="41"/>
      <c r="L199" s="45"/>
      <c r="M199" s="243"/>
      <c r="N199" s="244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1123</v>
      </c>
      <c r="AU199" s="18" t="s">
        <v>90</v>
      </c>
    </row>
    <row r="200" s="15" customFormat="1">
      <c r="A200" s="15"/>
      <c r="B200" s="288"/>
      <c r="C200" s="289"/>
      <c r="D200" s="240" t="s">
        <v>443</v>
      </c>
      <c r="E200" s="290" t="s">
        <v>1</v>
      </c>
      <c r="F200" s="291" t="s">
        <v>1669</v>
      </c>
      <c r="G200" s="289"/>
      <c r="H200" s="290" t="s">
        <v>1</v>
      </c>
      <c r="I200" s="292"/>
      <c r="J200" s="289"/>
      <c r="K200" s="289"/>
      <c r="L200" s="293"/>
      <c r="M200" s="294"/>
      <c r="N200" s="295"/>
      <c r="O200" s="295"/>
      <c r="P200" s="295"/>
      <c r="Q200" s="295"/>
      <c r="R200" s="295"/>
      <c r="S200" s="295"/>
      <c r="T200" s="296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97" t="s">
        <v>443</v>
      </c>
      <c r="AU200" s="297" t="s">
        <v>90</v>
      </c>
      <c r="AV200" s="15" t="s">
        <v>88</v>
      </c>
      <c r="AW200" s="15" t="s">
        <v>36</v>
      </c>
      <c r="AX200" s="15" t="s">
        <v>80</v>
      </c>
      <c r="AY200" s="297" t="s">
        <v>156</v>
      </c>
    </row>
    <row r="201" s="13" customFormat="1">
      <c r="A201" s="13"/>
      <c r="B201" s="263"/>
      <c r="C201" s="264"/>
      <c r="D201" s="240" t="s">
        <v>443</v>
      </c>
      <c r="E201" s="265" t="s">
        <v>1</v>
      </c>
      <c r="F201" s="266" t="s">
        <v>1670</v>
      </c>
      <c r="G201" s="264"/>
      <c r="H201" s="267">
        <v>9.8100000000000005</v>
      </c>
      <c r="I201" s="268"/>
      <c r="J201" s="264"/>
      <c r="K201" s="264"/>
      <c r="L201" s="269"/>
      <c r="M201" s="270"/>
      <c r="N201" s="271"/>
      <c r="O201" s="271"/>
      <c r="P201" s="271"/>
      <c r="Q201" s="271"/>
      <c r="R201" s="271"/>
      <c r="S201" s="271"/>
      <c r="T201" s="27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3" t="s">
        <v>443</v>
      </c>
      <c r="AU201" s="273" t="s">
        <v>90</v>
      </c>
      <c r="AV201" s="13" t="s">
        <v>90</v>
      </c>
      <c r="AW201" s="13" t="s">
        <v>36</v>
      </c>
      <c r="AX201" s="13" t="s">
        <v>80</v>
      </c>
      <c r="AY201" s="273" t="s">
        <v>156</v>
      </c>
    </row>
    <row r="202" s="15" customFormat="1">
      <c r="A202" s="15"/>
      <c r="B202" s="288"/>
      <c r="C202" s="289"/>
      <c r="D202" s="240" t="s">
        <v>443</v>
      </c>
      <c r="E202" s="290" t="s">
        <v>1</v>
      </c>
      <c r="F202" s="291" t="s">
        <v>1671</v>
      </c>
      <c r="G202" s="289"/>
      <c r="H202" s="290" t="s">
        <v>1</v>
      </c>
      <c r="I202" s="292"/>
      <c r="J202" s="289"/>
      <c r="K202" s="289"/>
      <c r="L202" s="293"/>
      <c r="M202" s="294"/>
      <c r="N202" s="295"/>
      <c r="O202" s="295"/>
      <c r="P202" s="295"/>
      <c r="Q202" s="295"/>
      <c r="R202" s="295"/>
      <c r="S202" s="295"/>
      <c r="T202" s="296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97" t="s">
        <v>443</v>
      </c>
      <c r="AU202" s="297" t="s">
        <v>90</v>
      </c>
      <c r="AV202" s="15" t="s">
        <v>88</v>
      </c>
      <c r="AW202" s="15" t="s">
        <v>36</v>
      </c>
      <c r="AX202" s="15" t="s">
        <v>80</v>
      </c>
      <c r="AY202" s="297" t="s">
        <v>156</v>
      </c>
    </row>
    <row r="203" s="13" customFormat="1">
      <c r="A203" s="13"/>
      <c r="B203" s="263"/>
      <c r="C203" s="264"/>
      <c r="D203" s="240" t="s">
        <v>443</v>
      </c>
      <c r="E203" s="265" t="s">
        <v>1</v>
      </c>
      <c r="F203" s="266" t="s">
        <v>1672</v>
      </c>
      <c r="G203" s="264"/>
      <c r="H203" s="267">
        <v>3.73</v>
      </c>
      <c r="I203" s="268"/>
      <c r="J203" s="264"/>
      <c r="K203" s="264"/>
      <c r="L203" s="269"/>
      <c r="M203" s="270"/>
      <c r="N203" s="271"/>
      <c r="O203" s="271"/>
      <c r="P203" s="271"/>
      <c r="Q203" s="271"/>
      <c r="R203" s="271"/>
      <c r="S203" s="271"/>
      <c r="T203" s="27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3" t="s">
        <v>443</v>
      </c>
      <c r="AU203" s="273" t="s">
        <v>90</v>
      </c>
      <c r="AV203" s="13" t="s">
        <v>90</v>
      </c>
      <c r="AW203" s="13" t="s">
        <v>36</v>
      </c>
      <c r="AX203" s="13" t="s">
        <v>80</v>
      </c>
      <c r="AY203" s="273" t="s">
        <v>156</v>
      </c>
    </row>
    <row r="204" s="14" customFormat="1">
      <c r="A204" s="14"/>
      <c r="B204" s="274"/>
      <c r="C204" s="275"/>
      <c r="D204" s="240" t="s">
        <v>443</v>
      </c>
      <c r="E204" s="276" t="s">
        <v>1</v>
      </c>
      <c r="F204" s="277" t="s">
        <v>445</v>
      </c>
      <c r="G204" s="275"/>
      <c r="H204" s="278">
        <v>13.539999999999999</v>
      </c>
      <c r="I204" s="279"/>
      <c r="J204" s="275"/>
      <c r="K204" s="275"/>
      <c r="L204" s="280"/>
      <c r="M204" s="281"/>
      <c r="N204" s="282"/>
      <c r="O204" s="282"/>
      <c r="P204" s="282"/>
      <c r="Q204" s="282"/>
      <c r="R204" s="282"/>
      <c r="S204" s="282"/>
      <c r="T204" s="28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84" t="s">
        <v>443</v>
      </c>
      <c r="AU204" s="284" t="s">
        <v>90</v>
      </c>
      <c r="AV204" s="14" t="s">
        <v>172</v>
      </c>
      <c r="AW204" s="14" t="s">
        <v>36</v>
      </c>
      <c r="AX204" s="14" t="s">
        <v>88</v>
      </c>
      <c r="AY204" s="284" t="s">
        <v>156</v>
      </c>
    </row>
    <row r="205" s="2" customFormat="1" ht="33" customHeight="1">
      <c r="A205" s="39"/>
      <c r="B205" s="40"/>
      <c r="C205" s="227" t="s">
        <v>203</v>
      </c>
      <c r="D205" s="227" t="s">
        <v>160</v>
      </c>
      <c r="E205" s="228" t="s">
        <v>1193</v>
      </c>
      <c r="F205" s="229" t="s">
        <v>1194</v>
      </c>
      <c r="G205" s="230" t="s">
        <v>1118</v>
      </c>
      <c r="H205" s="231">
        <v>4.0019999999999998</v>
      </c>
      <c r="I205" s="232"/>
      <c r="J205" s="233">
        <f>ROUND(I205*H205,2)</f>
        <v>0</v>
      </c>
      <c r="K205" s="229" t="s">
        <v>1177</v>
      </c>
      <c r="L205" s="45"/>
      <c r="M205" s="234" t="s">
        <v>1</v>
      </c>
      <c r="N205" s="235" t="s">
        <v>45</v>
      </c>
      <c r="O205" s="92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172</v>
      </c>
      <c r="AT205" s="238" t="s">
        <v>160</v>
      </c>
      <c r="AU205" s="238" t="s">
        <v>90</v>
      </c>
      <c r="AY205" s="18" t="s">
        <v>156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88</v>
      </c>
      <c r="BK205" s="239">
        <f>ROUND(I205*H205,2)</f>
        <v>0</v>
      </c>
      <c r="BL205" s="18" t="s">
        <v>172</v>
      </c>
      <c r="BM205" s="238" t="s">
        <v>1673</v>
      </c>
    </row>
    <row r="206" s="2" customFormat="1">
      <c r="A206" s="39"/>
      <c r="B206" s="40"/>
      <c r="C206" s="41"/>
      <c r="D206" s="240" t="s">
        <v>1121</v>
      </c>
      <c r="E206" s="41"/>
      <c r="F206" s="285" t="s">
        <v>1196</v>
      </c>
      <c r="G206" s="41"/>
      <c r="H206" s="41"/>
      <c r="I206" s="242"/>
      <c r="J206" s="41"/>
      <c r="K206" s="41"/>
      <c r="L206" s="45"/>
      <c r="M206" s="243"/>
      <c r="N206" s="244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1121</v>
      </c>
      <c r="AU206" s="18" t="s">
        <v>90</v>
      </c>
    </row>
    <row r="207" s="15" customFormat="1">
      <c r="A207" s="15"/>
      <c r="B207" s="288"/>
      <c r="C207" s="289"/>
      <c r="D207" s="240" t="s">
        <v>443</v>
      </c>
      <c r="E207" s="290" t="s">
        <v>1</v>
      </c>
      <c r="F207" s="291" t="s">
        <v>1197</v>
      </c>
      <c r="G207" s="289"/>
      <c r="H207" s="290" t="s">
        <v>1</v>
      </c>
      <c r="I207" s="292"/>
      <c r="J207" s="289"/>
      <c r="K207" s="289"/>
      <c r="L207" s="293"/>
      <c r="M207" s="294"/>
      <c r="N207" s="295"/>
      <c r="O207" s="295"/>
      <c r="P207" s="295"/>
      <c r="Q207" s="295"/>
      <c r="R207" s="295"/>
      <c r="S207" s="295"/>
      <c r="T207" s="296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97" t="s">
        <v>443</v>
      </c>
      <c r="AU207" s="297" t="s">
        <v>90</v>
      </c>
      <c r="AV207" s="15" t="s">
        <v>88</v>
      </c>
      <c r="AW207" s="15" t="s">
        <v>36</v>
      </c>
      <c r="AX207" s="15" t="s">
        <v>80</v>
      </c>
      <c r="AY207" s="297" t="s">
        <v>156</v>
      </c>
    </row>
    <row r="208" s="13" customFormat="1">
      <c r="A208" s="13"/>
      <c r="B208" s="263"/>
      <c r="C208" s="264"/>
      <c r="D208" s="240" t="s">
        <v>443</v>
      </c>
      <c r="E208" s="265" t="s">
        <v>1</v>
      </c>
      <c r="F208" s="266" t="s">
        <v>1674</v>
      </c>
      <c r="G208" s="264"/>
      <c r="H208" s="267">
        <v>4.0019999999999998</v>
      </c>
      <c r="I208" s="268"/>
      <c r="J208" s="264"/>
      <c r="K208" s="264"/>
      <c r="L208" s="269"/>
      <c r="M208" s="270"/>
      <c r="N208" s="271"/>
      <c r="O208" s="271"/>
      <c r="P208" s="271"/>
      <c r="Q208" s="271"/>
      <c r="R208" s="271"/>
      <c r="S208" s="271"/>
      <c r="T208" s="27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3" t="s">
        <v>443</v>
      </c>
      <c r="AU208" s="273" t="s">
        <v>90</v>
      </c>
      <c r="AV208" s="13" t="s">
        <v>90</v>
      </c>
      <c r="AW208" s="13" t="s">
        <v>36</v>
      </c>
      <c r="AX208" s="13" t="s">
        <v>80</v>
      </c>
      <c r="AY208" s="273" t="s">
        <v>156</v>
      </c>
    </row>
    <row r="209" s="14" customFormat="1">
      <c r="A209" s="14"/>
      <c r="B209" s="274"/>
      <c r="C209" s="275"/>
      <c r="D209" s="240" t="s">
        <v>443</v>
      </c>
      <c r="E209" s="276" t="s">
        <v>1</v>
      </c>
      <c r="F209" s="277" t="s">
        <v>445</v>
      </c>
      <c r="G209" s="275"/>
      <c r="H209" s="278">
        <v>4.0019999999999998</v>
      </c>
      <c r="I209" s="279"/>
      <c r="J209" s="275"/>
      <c r="K209" s="275"/>
      <c r="L209" s="280"/>
      <c r="M209" s="281"/>
      <c r="N209" s="282"/>
      <c r="O209" s="282"/>
      <c r="P209" s="282"/>
      <c r="Q209" s="282"/>
      <c r="R209" s="282"/>
      <c r="S209" s="282"/>
      <c r="T209" s="28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84" t="s">
        <v>443</v>
      </c>
      <c r="AU209" s="284" t="s">
        <v>90</v>
      </c>
      <c r="AV209" s="14" t="s">
        <v>172</v>
      </c>
      <c r="AW209" s="14" t="s">
        <v>36</v>
      </c>
      <c r="AX209" s="14" t="s">
        <v>88</v>
      </c>
      <c r="AY209" s="284" t="s">
        <v>156</v>
      </c>
    </row>
    <row r="210" s="2" customFormat="1" ht="37.8" customHeight="1">
      <c r="A210" s="39"/>
      <c r="B210" s="40"/>
      <c r="C210" s="227" t="s">
        <v>8</v>
      </c>
      <c r="D210" s="227" t="s">
        <v>160</v>
      </c>
      <c r="E210" s="228" t="s">
        <v>1675</v>
      </c>
      <c r="F210" s="229" t="s">
        <v>1676</v>
      </c>
      <c r="G210" s="230" t="s">
        <v>1118</v>
      </c>
      <c r="H210" s="231">
        <v>0.70999999999999996</v>
      </c>
      <c r="I210" s="232"/>
      <c r="J210" s="233">
        <f>ROUND(I210*H210,2)</f>
        <v>0</v>
      </c>
      <c r="K210" s="229" t="s">
        <v>1177</v>
      </c>
      <c r="L210" s="45"/>
      <c r="M210" s="234" t="s">
        <v>1</v>
      </c>
      <c r="N210" s="235" t="s">
        <v>45</v>
      </c>
      <c r="O210" s="92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172</v>
      </c>
      <c r="AT210" s="238" t="s">
        <v>160</v>
      </c>
      <c r="AU210" s="238" t="s">
        <v>90</v>
      </c>
      <c r="AY210" s="18" t="s">
        <v>156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88</v>
      </c>
      <c r="BK210" s="239">
        <f>ROUND(I210*H210,2)</f>
        <v>0</v>
      </c>
      <c r="BL210" s="18" t="s">
        <v>172</v>
      </c>
      <c r="BM210" s="238" t="s">
        <v>1677</v>
      </c>
    </row>
    <row r="211" s="2" customFormat="1">
      <c r="A211" s="39"/>
      <c r="B211" s="40"/>
      <c r="C211" s="41"/>
      <c r="D211" s="240" t="s">
        <v>1121</v>
      </c>
      <c r="E211" s="41"/>
      <c r="F211" s="285" t="s">
        <v>1196</v>
      </c>
      <c r="G211" s="41"/>
      <c r="H211" s="41"/>
      <c r="I211" s="242"/>
      <c r="J211" s="41"/>
      <c r="K211" s="41"/>
      <c r="L211" s="45"/>
      <c r="M211" s="243"/>
      <c r="N211" s="244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1121</v>
      </c>
      <c r="AU211" s="18" t="s">
        <v>90</v>
      </c>
    </row>
    <row r="212" s="15" customFormat="1">
      <c r="A212" s="15"/>
      <c r="B212" s="288"/>
      <c r="C212" s="289"/>
      <c r="D212" s="240" t="s">
        <v>443</v>
      </c>
      <c r="E212" s="290" t="s">
        <v>1</v>
      </c>
      <c r="F212" s="291" t="s">
        <v>1197</v>
      </c>
      <c r="G212" s="289"/>
      <c r="H212" s="290" t="s">
        <v>1</v>
      </c>
      <c r="I212" s="292"/>
      <c r="J212" s="289"/>
      <c r="K212" s="289"/>
      <c r="L212" s="293"/>
      <c r="M212" s="294"/>
      <c r="N212" s="295"/>
      <c r="O212" s="295"/>
      <c r="P212" s="295"/>
      <c r="Q212" s="295"/>
      <c r="R212" s="295"/>
      <c r="S212" s="295"/>
      <c r="T212" s="29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97" t="s">
        <v>443</v>
      </c>
      <c r="AU212" s="297" t="s">
        <v>90</v>
      </c>
      <c r="AV212" s="15" t="s">
        <v>88</v>
      </c>
      <c r="AW212" s="15" t="s">
        <v>36</v>
      </c>
      <c r="AX212" s="15" t="s">
        <v>80</v>
      </c>
      <c r="AY212" s="297" t="s">
        <v>156</v>
      </c>
    </row>
    <row r="213" s="13" customFormat="1">
      <c r="A213" s="13"/>
      <c r="B213" s="263"/>
      <c r="C213" s="264"/>
      <c r="D213" s="240" t="s">
        <v>443</v>
      </c>
      <c r="E213" s="265" t="s">
        <v>1</v>
      </c>
      <c r="F213" s="266" t="s">
        <v>1678</v>
      </c>
      <c r="G213" s="264"/>
      <c r="H213" s="267">
        <v>0.70999999999999996</v>
      </c>
      <c r="I213" s="268"/>
      <c r="J213" s="264"/>
      <c r="K213" s="264"/>
      <c r="L213" s="269"/>
      <c r="M213" s="270"/>
      <c r="N213" s="271"/>
      <c r="O213" s="271"/>
      <c r="P213" s="271"/>
      <c r="Q213" s="271"/>
      <c r="R213" s="271"/>
      <c r="S213" s="271"/>
      <c r="T213" s="27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73" t="s">
        <v>443</v>
      </c>
      <c r="AU213" s="273" t="s">
        <v>90</v>
      </c>
      <c r="AV213" s="13" t="s">
        <v>90</v>
      </c>
      <c r="AW213" s="13" t="s">
        <v>36</v>
      </c>
      <c r="AX213" s="13" t="s">
        <v>80</v>
      </c>
      <c r="AY213" s="273" t="s">
        <v>156</v>
      </c>
    </row>
    <row r="214" s="14" customFormat="1">
      <c r="A214" s="14"/>
      <c r="B214" s="274"/>
      <c r="C214" s="275"/>
      <c r="D214" s="240" t="s">
        <v>443</v>
      </c>
      <c r="E214" s="276" t="s">
        <v>1</v>
      </c>
      <c r="F214" s="277" t="s">
        <v>445</v>
      </c>
      <c r="G214" s="275"/>
      <c r="H214" s="278">
        <v>0.70999999999999996</v>
      </c>
      <c r="I214" s="279"/>
      <c r="J214" s="275"/>
      <c r="K214" s="275"/>
      <c r="L214" s="280"/>
      <c r="M214" s="281"/>
      <c r="N214" s="282"/>
      <c r="O214" s="282"/>
      <c r="P214" s="282"/>
      <c r="Q214" s="282"/>
      <c r="R214" s="282"/>
      <c r="S214" s="282"/>
      <c r="T214" s="28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84" t="s">
        <v>443</v>
      </c>
      <c r="AU214" s="284" t="s">
        <v>90</v>
      </c>
      <c r="AV214" s="14" t="s">
        <v>172</v>
      </c>
      <c r="AW214" s="14" t="s">
        <v>36</v>
      </c>
      <c r="AX214" s="14" t="s">
        <v>88</v>
      </c>
      <c r="AY214" s="284" t="s">
        <v>156</v>
      </c>
    </row>
    <row r="215" s="2" customFormat="1" ht="24.15" customHeight="1">
      <c r="A215" s="39"/>
      <c r="B215" s="40"/>
      <c r="C215" s="227" t="s">
        <v>212</v>
      </c>
      <c r="D215" s="227" t="s">
        <v>160</v>
      </c>
      <c r="E215" s="228" t="s">
        <v>1199</v>
      </c>
      <c r="F215" s="229" t="s">
        <v>1200</v>
      </c>
      <c r="G215" s="230" t="s">
        <v>1118</v>
      </c>
      <c r="H215" s="231">
        <v>7.7320000000000002</v>
      </c>
      <c r="I215" s="232"/>
      <c r="J215" s="233">
        <f>ROUND(I215*H215,2)</f>
        <v>0</v>
      </c>
      <c r="K215" s="229" t="s">
        <v>1119</v>
      </c>
      <c r="L215" s="45"/>
      <c r="M215" s="234" t="s">
        <v>1</v>
      </c>
      <c r="N215" s="235" t="s">
        <v>45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172</v>
      </c>
      <c r="AT215" s="238" t="s">
        <v>160</v>
      </c>
      <c r="AU215" s="238" t="s">
        <v>90</v>
      </c>
      <c r="AY215" s="18" t="s">
        <v>156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88</v>
      </c>
      <c r="BK215" s="239">
        <f>ROUND(I215*H215,2)</f>
        <v>0</v>
      </c>
      <c r="BL215" s="18" t="s">
        <v>172</v>
      </c>
      <c r="BM215" s="238" t="s">
        <v>1679</v>
      </c>
    </row>
    <row r="216" s="2" customFormat="1">
      <c r="A216" s="39"/>
      <c r="B216" s="40"/>
      <c r="C216" s="41"/>
      <c r="D216" s="240" t="s">
        <v>1121</v>
      </c>
      <c r="E216" s="41"/>
      <c r="F216" s="285" t="s">
        <v>1202</v>
      </c>
      <c r="G216" s="41"/>
      <c r="H216" s="41"/>
      <c r="I216" s="242"/>
      <c r="J216" s="41"/>
      <c r="K216" s="41"/>
      <c r="L216" s="45"/>
      <c r="M216" s="243"/>
      <c r="N216" s="244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1121</v>
      </c>
      <c r="AU216" s="18" t="s">
        <v>90</v>
      </c>
    </row>
    <row r="217" s="2" customFormat="1">
      <c r="A217" s="39"/>
      <c r="B217" s="40"/>
      <c r="C217" s="41"/>
      <c r="D217" s="286" t="s">
        <v>1123</v>
      </c>
      <c r="E217" s="41"/>
      <c r="F217" s="287" t="s">
        <v>1203</v>
      </c>
      <c r="G217" s="41"/>
      <c r="H217" s="41"/>
      <c r="I217" s="242"/>
      <c r="J217" s="41"/>
      <c r="K217" s="41"/>
      <c r="L217" s="45"/>
      <c r="M217" s="243"/>
      <c r="N217" s="244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1123</v>
      </c>
      <c r="AU217" s="18" t="s">
        <v>90</v>
      </c>
    </row>
    <row r="218" s="15" customFormat="1">
      <c r="A218" s="15"/>
      <c r="B218" s="288"/>
      <c r="C218" s="289"/>
      <c r="D218" s="240" t="s">
        <v>443</v>
      </c>
      <c r="E218" s="290" t="s">
        <v>1</v>
      </c>
      <c r="F218" s="291" t="s">
        <v>1680</v>
      </c>
      <c r="G218" s="289"/>
      <c r="H218" s="290" t="s">
        <v>1</v>
      </c>
      <c r="I218" s="292"/>
      <c r="J218" s="289"/>
      <c r="K218" s="289"/>
      <c r="L218" s="293"/>
      <c r="M218" s="294"/>
      <c r="N218" s="295"/>
      <c r="O218" s="295"/>
      <c r="P218" s="295"/>
      <c r="Q218" s="295"/>
      <c r="R218" s="295"/>
      <c r="S218" s="295"/>
      <c r="T218" s="29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97" t="s">
        <v>443</v>
      </c>
      <c r="AU218" s="297" t="s">
        <v>90</v>
      </c>
      <c r="AV218" s="15" t="s">
        <v>88</v>
      </c>
      <c r="AW218" s="15" t="s">
        <v>36</v>
      </c>
      <c r="AX218" s="15" t="s">
        <v>80</v>
      </c>
      <c r="AY218" s="297" t="s">
        <v>156</v>
      </c>
    </row>
    <row r="219" s="13" customFormat="1">
      <c r="A219" s="13"/>
      <c r="B219" s="263"/>
      <c r="C219" s="264"/>
      <c r="D219" s="240" t="s">
        <v>443</v>
      </c>
      <c r="E219" s="265" t="s">
        <v>1</v>
      </c>
      <c r="F219" s="266" t="s">
        <v>1681</v>
      </c>
      <c r="G219" s="264"/>
      <c r="H219" s="267">
        <v>3.73</v>
      </c>
      <c r="I219" s="268"/>
      <c r="J219" s="264"/>
      <c r="K219" s="264"/>
      <c r="L219" s="269"/>
      <c r="M219" s="270"/>
      <c r="N219" s="271"/>
      <c r="O219" s="271"/>
      <c r="P219" s="271"/>
      <c r="Q219" s="271"/>
      <c r="R219" s="271"/>
      <c r="S219" s="271"/>
      <c r="T219" s="27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3" t="s">
        <v>443</v>
      </c>
      <c r="AU219" s="273" t="s">
        <v>90</v>
      </c>
      <c r="AV219" s="13" t="s">
        <v>90</v>
      </c>
      <c r="AW219" s="13" t="s">
        <v>36</v>
      </c>
      <c r="AX219" s="13" t="s">
        <v>80</v>
      </c>
      <c r="AY219" s="273" t="s">
        <v>156</v>
      </c>
    </row>
    <row r="220" s="15" customFormat="1">
      <c r="A220" s="15"/>
      <c r="B220" s="288"/>
      <c r="C220" s="289"/>
      <c r="D220" s="240" t="s">
        <v>443</v>
      </c>
      <c r="E220" s="290" t="s">
        <v>1</v>
      </c>
      <c r="F220" s="291" t="s">
        <v>1207</v>
      </c>
      <c r="G220" s="289"/>
      <c r="H220" s="290" t="s">
        <v>1</v>
      </c>
      <c r="I220" s="292"/>
      <c r="J220" s="289"/>
      <c r="K220" s="289"/>
      <c r="L220" s="293"/>
      <c r="M220" s="294"/>
      <c r="N220" s="295"/>
      <c r="O220" s="295"/>
      <c r="P220" s="295"/>
      <c r="Q220" s="295"/>
      <c r="R220" s="295"/>
      <c r="S220" s="295"/>
      <c r="T220" s="29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97" t="s">
        <v>443</v>
      </c>
      <c r="AU220" s="297" t="s">
        <v>90</v>
      </c>
      <c r="AV220" s="15" t="s">
        <v>88</v>
      </c>
      <c r="AW220" s="15" t="s">
        <v>36</v>
      </c>
      <c r="AX220" s="15" t="s">
        <v>80</v>
      </c>
      <c r="AY220" s="297" t="s">
        <v>156</v>
      </c>
    </row>
    <row r="221" s="13" customFormat="1">
      <c r="A221" s="13"/>
      <c r="B221" s="263"/>
      <c r="C221" s="264"/>
      <c r="D221" s="240" t="s">
        <v>443</v>
      </c>
      <c r="E221" s="265" t="s">
        <v>1</v>
      </c>
      <c r="F221" s="266" t="s">
        <v>1682</v>
      </c>
      <c r="G221" s="264"/>
      <c r="H221" s="267">
        <v>4.0019999999999998</v>
      </c>
      <c r="I221" s="268"/>
      <c r="J221" s="264"/>
      <c r="K221" s="264"/>
      <c r="L221" s="269"/>
      <c r="M221" s="270"/>
      <c r="N221" s="271"/>
      <c r="O221" s="271"/>
      <c r="P221" s="271"/>
      <c r="Q221" s="271"/>
      <c r="R221" s="271"/>
      <c r="S221" s="271"/>
      <c r="T221" s="27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3" t="s">
        <v>443</v>
      </c>
      <c r="AU221" s="273" t="s">
        <v>90</v>
      </c>
      <c r="AV221" s="13" t="s">
        <v>90</v>
      </c>
      <c r="AW221" s="13" t="s">
        <v>36</v>
      </c>
      <c r="AX221" s="13" t="s">
        <v>80</v>
      </c>
      <c r="AY221" s="273" t="s">
        <v>156</v>
      </c>
    </row>
    <row r="222" s="14" customFormat="1">
      <c r="A222" s="14"/>
      <c r="B222" s="274"/>
      <c r="C222" s="275"/>
      <c r="D222" s="240" t="s">
        <v>443</v>
      </c>
      <c r="E222" s="276" t="s">
        <v>1</v>
      </c>
      <c r="F222" s="277" t="s">
        <v>445</v>
      </c>
      <c r="G222" s="275"/>
      <c r="H222" s="278">
        <v>7.7320000000000002</v>
      </c>
      <c r="I222" s="279"/>
      <c r="J222" s="275"/>
      <c r="K222" s="275"/>
      <c r="L222" s="280"/>
      <c r="M222" s="281"/>
      <c r="N222" s="282"/>
      <c r="O222" s="282"/>
      <c r="P222" s="282"/>
      <c r="Q222" s="282"/>
      <c r="R222" s="282"/>
      <c r="S222" s="282"/>
      <c r="T222" s="28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84" t="s">
        <v>443</v>
      </c>
      <c r="AU222" s="284" t="s">
        <v>90</v>
      </c>
      <c r="AV222" s="14" t="s">
        <v>172</v>
      </c>
      <c r="AW222" s="14" t="s">
        <v>36</v>
      </c>
      <c r="AX222" s="14" t="s">
        <v>88</v>
      </c>
      <c r="AY222" s="284" t="s">
        <v>156</v>
      </c>
    </row>
    <row r="223" s="2" customFormat="1" ht="16.5" customHeight="1">
      <c r="A223" s="39"/>
      <c r="B223" s="40"/>
      <c r="C223" s="227" t="s">
        <v>219</v>
      </c>
      <c r="D223" s="227" t="s">
        <v>160</v>
      </c>
      <c r="E223" s="228" t="s">
        <v>1208</v>
      </c>
      <c r="F223" s="229" t="s">
        <v>1209</v>
      </c>
      <c r="G223" s="230" t="s">
        <v>1118</v>
      </c>
      <c r="H223" s="231">
        <v>6.0800000000000001</v>
      </c>
      <c r="I223" s="232"/>
      <c r="J223" s="233">
        <f>ROUND(I223*H223,2)</f>
        <v>0</v>
      </c>
      <c r="K223" s="229" t="s">
        <v>1119</v>
      </c>
      <c r="L223" s="45"/>
      <c r="M223" s="234" t="s">
        <v>1</v>
      </c>
      <c r="N223" s="235" t="s">
        <v>45</v>
      </c>
      <c r="O223" s="92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172</v>
      </c>
      <c r="AT223" s="238" t="s">
        <v>160</v>
      </c>
      <c r="AU223" s="238" t="s">
        <v>90</v>
      </c>
      <c r="AY223" s="18" t="s">
        <v>156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88</v>
      </c>
      <c r="BK223" s="239">
        <f>ROUND(I223*H223,2)</f>
        <v>0</v>
      </c>
      <c r="BL223" s="18" t="s">
        <v>172</v>
      </c>
      <c r="BM223" s="238" t="s">
        <v>1683</v>
      </c>
    </row>
    <row r="224" s="2" customFormat="1">
      <c r="A224" s="39"/>
      <c r="B224" s="40"/>
      <c r="C224" s="41"/>
      <c r="D224" s="240" t="s">
        <v>1121</v>
      </c>
      <c r="E224" s="41"/>
      <c r="F224" s="285" t="s">
        <v>1211</v>
      </c>
      <c r="G224" s="41"/>
      <c r="H224" s="41"/>
      <c r="I224" s="242"/>
      <c r="J224" s="41"/>
      <c r="K224" s="41"/>
      <c r="L224" s="45"/>
      <c r="M224" s="243"/>
      <c r="N224" s="244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1121</v>
      </c>
      <c r="AU224" s="18" t="s">
        <v>90</v>
      </c>
    </row>
    <row r="225" s="2" customFormat="1">
      <c r="A225" s="39"/>
      <c r="B225" s="40"/>
      <c r="C225" s="41"/>
      <c r="D225" s="286" t="s">
        <v>1123</v>
      </c>
      <c r="E225" s="41"/>
      <c r="F225" s="287" t="s">
        <v>1212</v>
      </c>
      <c r="G225" s="41"/>
      <c r="H225" s="41"/>
      <c r="I225" s="242"/>
      <c r="J225" s="41"/>
      <c r="K225" s="41"/>
      <c r="L225" s="45"/>
      <c r="M225" s="243"/>
      <c r="N225" s="244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1123</v>
      </c>
      <c r="AU225" s="18" t="s">
        <v>90</v>
      </c>
    </row>
    <row r="226" s="15" customFormat="1">
      <c r="A226" s="15"/>
      <c r="B226" s="288"/>
      <c r="C226" s="289"/>
      <c r="D226" s="240" t="s">
        <v>443</v>
      </c>
      <c r="E226" s="290" t="s">
        <v>1</v>
      </c>
      <c r="F226" s="291" t="s">
        <v>1213</v>
      </c>
      <c r="G226" s="289"/>
      <c r="H226" s="290" t="s">
        <v>1</v>
      </c>
      <c r="I226" s="292"/>
      <c r="J226" s="289"/>
      <c r="K226" s="289"/>
      <c r="L226" s="293"/>
      <c r="M226" s="294"/>
      <c r="N226" s="295"/>
      <c r="O226" s="295"/>
      <c r="P226" s="295"/>
      <c r="Q226" s="295"/>
      <c r="R226" s="295"/>
      <c r="S226" s="295"/>
      <c r="T226" s="29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97" t="s">
        <v>443</v>
      </c>
      <c r="AU226" s="297" t="s">
        <v>90</v>
      </c>
      <c r="AV226" s="15" t="s">
        <v>88</v>
      </c>
      <c r="AW226" s="15" t="s">
        <v>36</v>
      </c>
      <c r="AX226" s="15" t="s">
        <v>80</v>
      </c>
      <c r="AY226" s="297" t="s">
        <v>156</v>
      </c>
    </row>
    <row r="227" s="13" customFormat="1">
      <c r="A227" s="13"/>
      <c r="B227" s="263"/>
      <c r="C227" s="264"/>
      <c r="D227" s="240" t="s">
        <v>443</v>
      </c>
      <c r="E227" s="265" t="s">
        <v>1</v>
      </c>
      <c r="F227" s="266" t="s">
        <v>1684</v>
      </c>
      <c r="G227" s="264"/>
      <c r="H227" s="267">
        <v>6.0800000000000001</v>
      </c>
      <c r="I227" s="268"/>
      <c r="J227" s="264"/>
      <c r="K227" s="264"/>
      <c r="L227" s="269"/>
      <c r="M227" s="270"/>
      <c r="N227" s="271"/>
      <c r="O227" s="271"/>
      <c r="P227" s="271"/>
      <c r="Q227" s="271"/>
      <c r="R227" s="271"/>
      <c r="S227" s="271"/>
      <c r="T227" s="27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3" t="s">
        <v>443</v>
      </c>
      <c r="AU227" s="273" t="s">
        <v>90</v>
      </c>
      <c r="AV227" s="13" t="s">
        <v>90</v>
      </c>
      <c r="AW227" s="13" t="s">
        <v>36</v>
      </c>
      <c r="AX227" s="13" t="s">
        <v>80</v>
      </c>
      <c r="AY227" s="273" t="s">
        <v>156</v>
      </c>
    </row>
    <row r="228" s="14" customFormat="1">
      <c r="A228" s="14"/>
      <c r="B228" s="274"/>
      <c r="C228" s="275"/>
      <c r="D228" s="240" t="s">
        <v>443</v>
      </c>
      <c r="E228" s="276" t="s">
        <v>1</v>
      </c>
      <c r="F228" s="277" t="s">
        <v>445</v>
      </c>
      <c r="G228" s="275"/>
      <c r="H228" s="278">
        <v>6.0800000000000001</v>
      </c>
      <c r="I228" s="279"/>
      <c r="J228" s="275"/>
      <c r="K228" s="275"/>
      <c r="L228" s="280"/>
      <c r="M228" s="281"/>
      <c r="N228" s="282"/>
      <c r="O228" s="282"/>
      <c r="P228" s="282"/>
      <c r="Q228" s="282"/>
      <c r="R228" s="282"/>
      <c r="S228" s="282"/>
      <c r="T228" s="28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84" t="s">
        <v>443</v>
      </c>
      <c r="AU228" s="284" t="s">
        <v>90</v>
      </c>
      <c r="AV228" s="14" t="s">
        <v>172</v>
      </c>
      <c r="AW228" s="14" t="s">
        <v>36</v>
      </c>
      <c r="AX228" s="14" t="s">
        <v>88</v>
      </c>
      <c r="AY228" s="284" t="s">
        <v>156</v>
      </c>
    </row>
    <row r="229" s="2" customFormat="1" ht="24.15" customHeight="1">
      <c r="A229" s="39"/>
      <c r="B229" s="40"/>
      <c r="C229" s="227" t="s">
        <v>223</v>
      </c>
      <c r="D229" s="227" t="s">
        <v>160</v>
      </c>
      <c r="E229" s="228" t="s">
        <v>1685</v>
      </c>
      <c r="F229" s="229" t="s">
        <v>1686</v>
      </c>
      <c r="G229" s="230" t="s">
        <v>1176</v>
      </c>
      <c r="H229" s="231">
        <v>74.609999999999999</v>
      </c>
      <c r="I229" s="232"/>
      <c r="J229" s="233">
        <f>ROUND(I229*H229,2)</f>
        <v>0</v>
      </c>
      <c r="K229" s="229" t="s">
        <v>1119</v>
      </c>
      <c r="L229" s="45"/>
      <c r="M229" s="234" t="s">
        <v>1</v>
      </c>
      <c r="N229" s="235" t="s">
        <v>45</v>
      </c>
      <c r="O229" s="92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172</v>
      </c>
      <c r="AT229" s="238" t="s">
        <v>160</v>
      </c>
      <c r="AU229" s="238" t="s">
        <v>90</v>
      </c>
      <c r="AY229" s="18" t="s">
        <v>156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88</v>
      </c>
      <c r="BK229" s="239">
        <f>ROUND(I229*H229,2)</f>
        <v>0</v>
      </c>
      <c r="BL229" s="18" t="s">
        <v>172</v>
      </c>
      <c r="BM229" s="238" t="s">
        <v>1687</v>
      </c>
    </row>
    <row r="230" s="2" customFormat="1">
      <c r="A230" s="39"/>
      <c r="B230" s="40"/>
      <c r="C230" s="41"/>
      <c r="D230" s="240" t="s">
        <v>1121</v>
      </c>
      <c r="E230" s="41"/>
      <c r="F230" s="285" t="s">
        <v>1688</v>
      </c>
      <c r="G230" s="41"/>
      <c r="H230" s="41"/>
      <c r="I230" s="242"/>
      <c r="J230" s="41"/>
      <c r="K230" s="41"/>
      <c r="L230" s="45"/>
      <c r="M230" s="243"/>
      <c r="N230" s="244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1121</v>
      </c>
      <c r="AU230" s="18" t="s">
        <v>90</v>
      </c>
    </row>
    <row r="231" s="2" customFormat="1">
      <c r="A231" s="39"/>
      <c r="B231" s="40"/>
      <c r="C231" s="41"/>
      <c r="D231" s="286" t="s">
        <v>1123</v>
      </c>
      <c r="E231" s="41"/>
      <c r="F231" s="287" t="s">
        <v>1689</v>
      </c>
      <c r="G231" s="41"/>
      <c r="H231" s="41"/>
      <c r="I231" s="242"/>
      <c r="J231" s="41"/>
      <c r="K231" s="41"/>
      <c r="L231" s="45"/>
      <c r="M231" s="243"/>
      <c r="N231" s="244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1123</v>
      </c>
      <c r="AU231" s="18" t="s">
        <v>90</v>
      </c>
    </row>
    <row r="232" s="15" customFormat="1">
      <c r="A232" s="15"/>
      <c r="B232" s="288"/>
      <c r="C232" s="289"/>
      <c r="D232" s="240" t="s">
        <v>443</v>
      </c>
      <c r="E232" s="290" t="s">
        <v>1</v>
      </c>
      <c r="F232" s="291" t="s">
        <v>1690</v>
      </c>
      <c r="G232" s="289"/>
      <c r="H232" s="290" t="s">
        <v>1</v>
      </c>
      <c r="I232" s="292"/>
      <c r="J232" s="289"/>
      <c r="K232" s="289"/>
      <c r="L232" s="293"/>
      <c r="M232" s="294"/>
      <c r="N232" s="295"/>
      <c r="O232" s="295"/>
      <c r="P232" s="295"/>
      <c r="Q232" s="295"/>
      <c r="R232" s="295"/>
      <c r="S232" s="295"/>
      <c r="T232" s="29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97" t="s">
        <v>443</v>
      </c>
      <c r="AU232" s="297" t="s">
        <v>90</v>
      </c>
      <c r="AV232" s="15" t="s">
        <v>88</v>
      </c>
      <c r="AW232" s="15" t="s">
        <v>36</v>
      </c>
      <c r="AX232" s="15" t="s">
        <v>80</v>
      </c>
      <c r="AY232" s="297" t="s">
        <v>156</v>
      </c>
    </row>
    <row r="233" s="13" customFormat="1">
      <c r="A233" s="13"/>
      <c r="B233" s="263"/>
      <c r="C233" s="264"/>
      <c r="D233" s="240" t="s">
        <v>443</v>
      </c>
      <c r="E233" s="265" t="s">
        <v>1</v>
      </c>
      <c r="F233" s="266" t="s">
        <v>1691</v>
      </c>
      <c r="G233" s="264"/>
      <c r="H233" s="267">
        <v>74.609999999999999</v>
      </c>
      <c r="I233" s="268"/>
      <c r="J233" s="264"/>
      <c r="K233" s="264"/>
      <c r="L233" s="269"/>
      <c r="M233" s="270"/>
      <c r="N233" s="271"/>
      <c r="O233" s="271"/>
      <c r="P233" s="271"/>
      <c r="Q233" s="271"/>
      <c r="R233" s="271"/>
      <c r="S233" s="271"/>
      <c r="T233" s="27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73" t="s">
        <v>443</v>
      </c>
      <c r="AU233" s="273" t="s">
        <v>90</v>
      </c>
      <c r="AV233" s="13" t="s">
        <v>90</v>
      </c>
      <c r="AW233" s="13" t="s">
        <v>36</v>
      </c>
      <c r="AX233" s="13" t="s">
        <v>80</v>
      </c>
      <c r="AY233" s="273" t="s">
        <v>156</v>
      </c>
    </row>
    <row r="234" s="14" customFormat="1">
      <c r="A234" s="14"/>
      <c r="B234" s="274"/>
      <c r="C234" s="275"/>
      <c r="D234" s="240" t="s">
        <v>443</v>
      </c>
      <c r="E234" s="276" t="s">
        <v>1</v>
      </c>
      <c r="F234" s="277" t="s">
        <v>445</v>
      </c>
      <c r="G234" s="275"/>
      <c r="H234" s="278">
        <v>74.609999999999999</v>
      </c>
      <c r="I234" s="279"/>
      <c r="J234" s="275"/>
      <c r="K234" s="275"/>
      <c r="L234" s="280"/>
      <c r="M234" s="281"/>
      <c r="N234" s="282"/>
      <c r="O234" s="282"/>
      <c r="P234" s="282"/>
      <c r="Q234" s="282"/>
      <c r="R234" s="282"/>
      <c r="S234" s="282"/>
      <c r="T234" s="28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84" t="s">
        <v>443</v>
      </c>
      <c r="AU234" s="284" t="s">
        <v>90</v>
      </c>
      <c r="AV234" s="14" t="s">
        <v>172</v>
      </c>
      <c r="AW234" s="14" t="s">
        <v>36</v>
      </c>
      <c r="AX234" s="14" t="s">
        <v>88</v>
      </c>
      <c r="AY234" s="284" t="s">
        <v>156</v>
      </c>
    </row>
    <row r="235" s="2" customFormat="1" ht="24.15" customHeight="1">
      <c r="A235" s="39"/>
      <c r="B235" s="40"/>
      <c r="C235" s="227" t="s">
        <v>229</v>
      </c>
      <c r="D235" s="227" t="s">
        <v>160</v>
      </c>
      <c r="E235" s="228" t="s">
        <v>1692</v>
      </c>
      <c r="F235" s="229" t="s">
        <v>1693</v>
      </c>
      <c r="G235" s="230" t="s">
        <v>1176</v>
      </c>
      <c r="H235" s="231">
        <v>74.609999999999999</v>
      </c>
      <c r="I235" s="232"/>
      <c r="J235" s="233">
        <f>ROUND(I235*H235,2)</f>
        <v>0</v>
      </c>
      <c r="K235" s="229" t="s">
        <v>1119</v>
      </c>
      <c r="L235" s="45"/>
      <c r="M235" s="234" t="s">
        <v>1</v>
      </c>
      <c r="N235" s="235" t="s">
        <v>45</v>
      </c>
      <c r="O235" s="92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172</v>
      </c>
      <c r="AT235" s="238" t="s">
        <v>160</v>
      </c>
      <c r="AU235" s="238" t="s">
        <v>90</v>
      </c>
      <c r="AY235" s="18" t="s">
        <v>156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88</v>
      </c>
      <c r="BK235" s="239">
        <f>ROUND(I235*H235,2)</f>
        <v>0</v>
      </c>
      <c r="BL235" s="18" t="s">
        <v>172</v>
      </c>
      <c r="BM235" s="238" t="s">
        <v>1694</v>
      </c>
    </row>
    <row r="236" s="2" customFormat="1">
      <c r="A236" s="39"/>
      <c r="B236" s="40"/>
      <c r="C236" s="41"/>
      <c r="D236" s="240" t="s">
        <v>1121</v>
      </c>
      <c r="E236" s="41"/>
      <c r="F236" s="285" t="s">
        <v>1695</v>
      </c>
      <c r="G236" s="41"/>
      <c r="H236" s="41"/>
      <c r="I236" s="242"/>
      <c r="J236" s="41"/>
      <c r="K236" s="41"/>
      <c r="L236" s="45"/>
      <c r="M236" s="243"/>
      <c r="N236" s="244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1121</v>
      </c>
      <c r="AU236" s="18" t="s">
        <v>90</v>
      </c>
    </row>
    <row r="237" s="2" customFormat="1">
      <c r="A237" s="39"/>
      <c r="B237" s="40"/>
      <c r="C237" s="41"/>
      <c r="D237" s="286" t="s">
        <v>1123</v>
      </c>
      <c r="E237" s="41"/>
      <c r="F237" s="287" t="s">
        <v>1696</v>
      </c>
      <c r="G237" s="41"/>
      <c r="H237" s="41"/>
      <c r="I237" s="242"/>
      <c r="J237" s="41"/>
      <c r="K237" s="41"/>
      <c r="L237" s="45"/>
      <c r="M237" s="243"/>
      <c r="N237" s="244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1123</v>
      </c>
      <c r="AU237" s="18" t="s">
        <v>90</v>
      </c>
    </row>
    <row r="238" s="15" customFormat="1">
      <c r="A238" s="15"/>
      <c r="B238" s="288"/>
      <c r="C238" s="289"/>
      <c r="D238" s="240" t="s">
        <v>443</v>
      </c>
      <c r="E238" s="290" t="s">
        <v>1</v>
      </c>
      <c r="F238" s="291" t="s">
        <v>1697</v>
      </c>
      <c r="G238" s="289"/>
      <c r="H238" s="290" t="s">
        <v>1</v>
      </c>
      <c r="I238" s="292"/>
      <c r="J238" s="289"/>
      <c r="K238" s="289"/>
      <c r="L238" s="293"/>
      <c r="M238" s="294"/>
      <c r="N238" s="295"/>
      <c r="O238" s="295"/>
      <c r="P238" s="295"/>
      <c r="Q238" s="295"/>
      <c r="R238" s="295"/>
      <c r="S238" s="295"/>
      <c r="T238" s="296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97" t="s">
        <v>443</v>
      </c>
      <c r="AU238" s="297" t="s">
        <v>90</v>
      </c>
      <c r="AV238" s="15" t="s">
        <v>88</v>
      </c>
      <c r="AW238" s="15" t="s">
        <v>36</v>
      </c>
      <c r="AX238" s="15" t="s">
        <v>80</v>
      </c>
      <c r="AY238" s="297" t="s">
        <v>156</v>
      </c>
    </row>
    <row r="239" s="15" customFormat="1">
      <c r="A239" s="15"/>
      <c r="B239" s="288"/>
      <c r="C239" s="289"/>
      <c r="D239" s="240" t="s">
        <v>443</v>
      </c>
      <c r="E239" s="290" t="s">
        <v>1</v>
      </c>
      <c r="F239" s="291" t="s">
        <v>1698</v>
      </c>
      <c r="G239" s="289"/>
      <c r="H239" s="290" t="s">
        <v>1</v>
      </c>
      <c r="I239" s="292"/>
      <c r="J239" s="289"/>
      <c r="K239" s="289"/>
      <c r="L239" s="293"/>
      <c r="M239" s="294"/>
      <c r="N239" s="295"/>
      <c r="O239" s="295"/>
      <c r="P239" s="295"/>
      <c r="Q239" s="295"/>
      <c r="R239" s="295"/>
      <c r="S239" s="295"/>
      <c r="T239" s="296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97" t="s">
        <v>443</v>
      </c>
      <c r="AU239" s="297" t="s">
        <v>90</v>
      </c>
      <c r="AV239" s="15" t="s">
        <v>88</v>
      </c>
      <c r="AW239" s="15" t="s">
        <v>36</v>
      </c>
      <c r="AX239" s="15" t="s">
        <v>80</v>
      </c>
      <c r="AY239" s="297" t="s">
        <v>156</v>
      </c>
    </row>
    <row r="240" s="13" customFormat="1">
      <c r="A240" s="13"/>
      <c r="B240" s="263"/>
      <c r="C240" s="264"/>
      <c r="D240" s="240" t="s">
        <v>443</v>
      </c>
      <c r="E240" s="265" t="s">
        <v>1</v>
      </c>
      <c r="F240" s="266" t="s">
        <v>1691</v>
      </c>
      <c r="G240" s="264"/>
      <c r="H240" s="267">
        <v>74.609999999999999</v>
      </c>
      <c r="I240" s="268"/>
      <c r="J240" s="264"/>
      <c r="K240" s="264"/>
      <c r="L240" s="269"/>
      <c r="M240" s="270"/>
      <c r="N240" s="271"/>
      <c r="O240" s="271"/>
      <c r="P240" s="271"/>
      <c r="Q240" s="271"/>
      <c r="R240" s="271"/>
      <c r="S240" s="271"/>
      <c r="T240" s="27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3" t="s">
        <v>443</v>
      </c>
      <c r="AU240" s="273" t="s">
        <v>90</v>
      </c>
      <c r="AV240" s="13" t="s">
        <v>90</v>
      </c>
      <c r="AW240" s="13" t="s">
        <v>36</v>
      </c>
      <c r="AX240" s="13" t="s">
        <v>80</v>
      </c>
      <c r="AY240" s="273" t="s">
        <v>156</v>
      </c>
    </row>
    <row r="241" s="14" customFormat="1">
      <c r="A241" s="14"/>
      <c r="B241" s="274"/>
      <c r="C241" s="275"/>
      <c r="D241" s="240" t="s">
        <v>443</v>
      </c>
      <c r="E241" s="276" t="s">
        <v>1</v>
      </c>
      <c r="F241" s="277" t="s">
        <v>445</v>
      </c>
      <c r="G241" s="275"/>
      <c r="H241" s="278">
        <v>74.609999999999999</v>
      </c>
      <c r="I241" s="279"/>
      <c r="J241" s="275"/>
      <c r="K241" s="275"/>
      <c r="L241" s="280"/>
      <c r="M241" s="281"/>
      <c r="N241" s="282"/>
      <c r="O241" s="282"/>
      <c r="P241" s="282"/>
      <c r="Q241" s="282"/>
      <c r="R241" s="282"/>
      <c r="S241" s="282"/>
      <c r="T241" s="28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84" t="s">
        <v>443</v>
      </c>
      <c r="AU241" s="284" t="s">
        <v>90</v>
      </c>
      <c r="AV241" s="14" t="s">
        <v>172</v>
      </c>
      <c r="AW241" s="14" t="s">
        <v>36</v>
      </c>
      <c r="AX241" s="14" t="s">
        <v>88</v>
      </c>
      <c r="AY241" s="284" t="s">
        <v>156</v>
      </c>
    </row>
    <row r="242" s="2" customFormat="1" ht="16.5" customHeight="1">
      <c r="A242" s="39"/>
      <c r="B242" s="40"/>
      <c r="C242" s="253" t="s">
        <v>237</v>
      </c>
      <c r="D242" s="253" t="s">
        <v>439</v>
      </c>
      <c r="E242" s="254" t="s">
        <v>1699</v>
      </c>
      <c r="F242" s="255" t="s">
        <v>1700</v>
      </c>
      <c r="G242" s="256" t="s">
        <v>1507</v>
      </c>
      <c r="H242" s="257">
        <v>1.492</v>
      </c>
      <c r="I242" s="258"/>
      <c r="J242" s="259">
        <f>ROUND(I242*H242,2)</f>
        <v>0</v>
      </c>
      <c r="K242" s="255" t="s">
        <v>1119</v>
      </c>
      <c r="L242" s="260"/>
      <c r="M242" s="261" t="s">
        <v>1</v>
      </c>
      <c r="N242" s="262" t="s">
        <v>45</v>
      </c>
      <c r="O242" s="92"/>
      <c r="P242" s="236">
        <f>O242*H242</f>
        <v>0</v>
      </c>
      <c r="Q242" s="236">
        <v>0.001</v>
      </c>
      <c r="R242" s="236">
        <f>Q242*H242</f>
        <v>0.0014920000000000001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189</v>
      </c>
      <c r="AT242" s="238" t="s">
        <v>439</v>
      </c>
      <c r="AU242" s="238" t="s">
        <v>90</v>
      </c>
      <c r="AY242" s="18" t="s">
        <v>156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88</v>
      </c>
      <c r="BK242" s="239">
        <f>ROUND(I242*H242,2)</f>
        <v>0</v>
      </c>
      <c r="BL242" s="18" t="s">
        <v>172</v>
      </c>
      <c r="BM242" s="238" t="s">
        <v>1701</v>
      </c>
    </row>
    <row r="243" s="2" customFormat="1">
      <c r="A243" s="39"/>
      <c r="B243" s="40"/>
      <c r="C243" s="41"/>
      <c r="D243" s="240" t="s">
        <v>1121</v>
      </c>
      <c r="E243" s="41"/>
      <c r="F243" s="285" t="s">
        <v>1700</v>
      </c>
      <c r="G243" s="41"/>
      <c r="H243" s="41"/>
      <c r="I243" s="242"/>
      <c r="J243" s="41"/>
      <c r="K243" s="41"/>
      <c r="L243" s="45"/>
      <c r="M243" s="243"/>
      <c r="N243" s="244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1121</v>
      </c>
      <c r="AU243" s="18" t="s">
        <v>90</v>
      </c>
    </row>
    <row r="244" s="13" customFormat="1">
      <c r="A244" s="13"/>
      <c r="B244" s="263"/>
      <c r="C244" s="264"/>
      <c r="D244" s="240" t="s">
        <v>443</v>
      </c>
      <c r="E244" s="264"/>
      <c r="F244" s="266" t="s">
        <v>1702</v>
      </c>
      <c r="G244" s="264"/>
      <c r="H244" s="267">
        <v>1.492</v>
      </c>
      <c r="I244" s="268"/>
      <c r="J244" s="264"/>
      <c r="K244" s="264"/>
      <c r="L244" s="269"/>
      <c r="M244" s="270"/>
      <c r="N244" s="271"/>
      <c r="O244" s="271"/>
      <c r="P244" s="271"/>
      <c r="Q244" s="271"/>
      <c r="R244" s="271"/>
      <c r="S244" s="271"/>
      <c r="T244" s="27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3" t="s">
        <v>443</v>
      </c>
      <c r="AU244" s="273" t="s">
        <v>90</v>
      </c>
      <c r="AV244" s="13" t="s">
        <v>90</v>
      </c>
      <c r="AW244" s="13" t="s">
        <v>4</v>
      </c>
      <c r="AX244" s="13" t="s">
        <v>88</v>
      </c>
      <c r="AY244" s="273" t="s">
        <v>156</v>
      </c>
    </row>
    <row r="245" s="2" customFormat="1" ht="24.15" customHeight="1">
      <c r="A245" s="39"/>
      <c r="B245" s="40"/>
      <c r="C245" s="227" t="s">
        <v>240</v>
      </c>
      <c r="D245" s="227" t="s">
        <v>160</v>
      </c>
      <c r="E245" s="228" t="s">
        <v>1244</v>
      </c>
      <c r="F245" s="229" t="s">
        <v>1245</v>
      </c>
      <c r="G245" s="230" t="s">
        <v>1176</v>
      </c>
      <c r="H245" s="231">
        <v>74.609999999999999</v>
      </c>
      <c r="I245" s="232"/>
      <c r="J245" s="233">
        <f>ROUND(I245*H245,2)</f>
        <v>0</v>
      </c>
      <c r="K245" s="229" t="s">
        <v>1119</v>
      </c>
      <c r="L245" s="45"/>
      <c r="M245" s="234" t="s">
        <v>1</v>
      </c>
      <c r="N245" s="235" t="s">
        <v>45</v>
      </c>
      <c r="O245" s="92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172</v>
      </c>
      <c r="AT245" s="238" t="s">
        <v>160</v>
      </c>
      <c r="AU245" s="238" t="s">
        <v>90</v>
      </c>
      <c r="AY245" s="18" t="s">
        <v>156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88</v>
      </c>
      <c r="BK245" s="239">
        <f>ROUND(I245*H245,2)</f>
        <v>0</v>
      </c>
      <c r="BL245" s="18" t="s">
        <v>172</v>
      </c>
      <c r="BM245" s="238" t="s">
        <v>1703</v>
      </c>
    </row>
    <row r="246" s="2" customFormat="1">
      <c r="A246" s="39"/>
      <c r="B246" s="40"/>
      <c r="C246" s="41"/>
      <c r="D246" s="240" t="s">
        <v>1121</v>
      </c>
      <c r="E246" s="41"/>
      <c r="F246" s="285" t="s">
        <v>1247</v>
      </c>
      <c r="G246" s="41"/>
      <c r="H246" s="41"/>
      <c r="I246" s="242"/>
      <c r="J246" s="41"/>
      <c r="K246" s="41"/>
      <c r="L246" s="45"/>
      <c r="M246" s="243"/>
      <c r="N246" s="244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1121</v>
      </c>
      <c r="AU246" s="18" t="s">
        <v>90</v>
      </c>
    </row>
    <row r="247" s="2" customFormat="1">
      <c r="A247" s="39"/>
      <c r="B247" s="40"/>
      <c r="C247" s="41"/>
      <c r="D247" s="286" t="s">
        <v>1123</v>
      </c>
      <c r="E247" s="41"/>
      <c r="F247" s="287" t="s">
        <v>1248</v>
      </c>
      <c r="G247" s="41"/>
      <c r="H247" s="41"/>
      <c r="I247" s="242"/>
      <c r="J247" s="41"/>
      <c r="K247" s="41"/>
      <c r="L247" s="45"/>
      <c r="M247" s="243"/>
      <c r="N247" s="244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1123</v>
      </c>
      <c r="AU247" s="18" t="s">
        <v>90</v>
      </c>
    </row>
    <row r="248" s="15" customFormat="1">
      <c r="A248" s="15"/>
      <c r="B248" s="288"/>
      <c r="C248" s="289"/>
      <c r="D248" s="240" t="s">
        <v>443</v>
      </c>
      <c r="E248" s="290" t="s">
        <v>1</v>
      </c>
      <c r="F248" s="291" t="s">
        <v>1697</v>
      </c>
      <c r="G248" s="289"/>
      <c r="H248" s="290" t="s">
        <v>1</v>
      </c>
      <c r="I248" s="292"/>
      <c r="J248" s="289"/>
      <c r="K248" s="289"/>
      <c r="L248" s="293"/>
      <c r="M248" s="294"/>
      <c r="N248" s="295"/>
      <c r="O248" s="295"/>
      <c r="P248" s="295"/>
      <c r="Q248" s="295"/>
      <c r="R248" s="295"/>
      <c r="S248" s="295"/>
      <c r="T248" s="296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97" t="s">
        <v>443</v>
      </c>
      <c r="AU248" s="297" t="s">
        <v>90</v>
      </c>
      <c r="AV248" s="15" t="s">
        <v>88</v>
      </c>
      <c r="AW248" s="15" t="s">
        <v>36</v>
      </c>
      <c r="AX248" s="15" t="s">
        <v>80</v>
      </c>
      <c r="AY248" s="297" t="s">
        <v>156</v>
      </c>
    </row>
    <row r="249" s="13" customFormat="1">
      <c r="A249" s="13"/>
      <c r="B249" s="263"/>
      <c r="C249" s="264"/>
      <c r="D249" s="240" t="s">
        <v>443</v>
      </c>
      <c r="E249" s="265" t="s">
        <v>1</v>
      </c>
      <c r="F249" s="266" t="s">
        <v>1704</v>
      </c>
      <c r="G249" s="264"/>
      <c r="H249" s="267">
        <v>74.609999999999999</v>
      </c>
      <c r="I249" s="268"/>
      <c r="J249" s="264"/>
      <c r="K249" s="264"/>
      <c r="L249" s="269"/>
      <c r="M249" s="270"/>
      <c r="N249" s="271"/>
      <c r="O249" s="271"/>
      <c r="P249" s="271"/>
      <c r="Q249" s="271"/>
      <c r="R249" s="271"/>
      <c r="S249" s="271"/>
      <c r="T249" s="27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73" t="s">
        <v>443</v>
      </c>
      <c r="AU249" s="273" t="s">
        <v>90</v>
      </c>
      <c r="AV249" s="13" t="s">
        <v>90</v>
      </c>
      <c r="AW249" s="13" t="s">
        <v>36</v>
      </c>
      <c r="AX249" s="13" t="s">
        <v>80</v>
      </c>
      <c r="AY249" s="273" t="s">
        <v>156</v>
      </c>
    </row>
    <row r="250" s="14" customFormat="1">
      <c r="A250" s="14"/>
      <c r="B250" s="274"/>
      <c r="C250" s="275"/>
      <c r="D250" s="240" t="s">
        <v>443</v>
      </c>
      <c r="E250" s="276" t="s">
        <v>1</v>
      </c>
      <c r="F250" s="277" t="s">
        <v>445</v>
      </c>
      <c r="G250" s="275"/>
      <c r="H250" s="278">
        <v>74.609999999999999</v>
      </c>
      <c r="I250" s="279"/>
      <c r="J250" s="275"/>
      <c r="K250" s="275"/>
      <c r="L250" s="280"/>
      <c r="M250" s="281"/>
      <c r="N250" s="282"/>
      <c r="O250" s="282"/>
      <c r="P250" s="282"/>
      <c r="Q250" s="282"/>
      <c r="R250" s="282"/>
      <c r="S250" s="282"/>
      <c r="T250" s="28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84" t="s">
        <v>443</v>
      </c>
      <c r="AU250" s="284" t="s">
        <v>90</v>
      </c>
      <c r="AV250" s="14" t="s">
        <v>172</v>
      </c>
      <c r="AW250" s="14" t="s">
        <v>36</v>
      </c>
      <c r="AX250" s="14" t="s">
        <v>88</v>
      </c>
      <c r="AY250" s="284" t="s">
        <v>156</v>
      </c>
    </row>
    <row r="251" s="12" customFormat="1" ht="22.8" customHeight="1">
      <c r="A251" s="12"/>
      <c r="B251" s="211"/>
      <c r="C251" s="212"/>
      <c r="D251" s="213" t="s">
        <v>79</v>
      </c>
      <c r="E251" s="225" t="s">
        <v>90</v>
      </c>
      <c r="F251" s="225" t="s">
        <v>1705</v>
      </c>
      <c r="G251" s="212"/>
      <c r="H251" s="212"/>
      <c r="I251" s="215"/>
      <c r="J251" s="226">
        <f>BK251</f>
        <v>0</v>
      </c>
      <c r="K251" s="212"/>
      <c r="L251" s="217"/>
      <c r="M251" s="218"/>
      <c r="N251" s="219"/>
      <c r="O251" s="219"/>
      <c r="P251" s="220">
        <f>SUM(P252:P255)</f>
        <v>0</v>
      </c>
      <c r="Q251" s="219"/>
      <c r="R251" s="220">
        <f>SUM(R252:R255)</f>
        <v>6.6144971999999997</v>
      </c>
      <c r="S251" s="219"/>
      <c r="T251" s="221">
        <f>SUM(T252:T255)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22" t="s">
        <v>88</v>
      </c>
      <c r="AT251" s="223" t="s">
        <v>79</v>
      </c>
      <c r="AU251" s="223" t="s">
        <v>88</v>
      </c>
      <c r="AY251" s="222" t="s">
        <v>156</v>
      </c>
      <c r="BK251" s="224">
        <f>SUM(BK252:BK255)</f>
        <v>0</v>
      </c>
    </row>
    <row r="252" s="2" customFormat="1" ht="16.5" customHeight="1">
      <c r="A252" s="39"/>
      <c r="B252" s="40"/>
      <c r="C252" s="227" t="s">
        <v>243</v>
      </c>
      <c r="D252" s="227" t="s">
        <v>160</v>
      </c>
      <c r="E252" s="228" t="s">
        <v>1706</v>
      </c>
      <c r="F252" s="229" t="s">
        <v>1707</v>
      </c>
      <c r="G252" s="230" t="s">
        <v>1118</v>
      </c>
      <c r="H252" s="231">
        <v>2.7959999999999998</v>
      </c>
      <c r="I252" s="232"/>
      <c r="J252" s="233">
        <f>ROUND(I252*H252,2)</f>
        <v>0</v>
      </c>
      <c r="K252" s="229" t="s">
        <v>1177</v>
      </c>
      <c r="L252" s="45"/>
      <c r="M252" s="234" t="s">
        <v>1</v>
      </c>
      <c r="N252" s="235" t="s">
        <v>45</v>
      </c>
      <c r="O252" s="92"/>
      <c r="P252" s="236">
        <f>O252*H252</f>
        <v>0</v>
      </c>
      <c r="Q252" s="236">
        <v>2.3656999999999999</v>
      </c>
      <c r="R252" s="236">
        <f>Q252*H252</f>
        <v>6.6144971999999997</v>
      </c>
      <c r="S252" s="236">
        <v>0</v>
      </c>
      <c r="T252" s="23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172</v>
      </c>
      <c r="AT252" s="238" t="s">
        <v>160</v>
      </c>
      <c r="AU252" s="238" t="s">
        <v>90</v>
      </c>
      <c r="AY252" s="18" t="s">
        <v>156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88</v>
      </c>
      <c r="BK252" s="239">
        <f>ROUND(I252*H252,2)</f>
        <v>0</v>
      </c>
      <c r="BL252" s="18" t="s">
        <v>172</v>
      </c>
      <c r="BM252" s="238" t="s">
        <v>1708</v>
      </c>
    </row>
    <row r="253" s="15" customFormat="1">
      <c r="A253" s="15"/>
      <c r="B253" s="288"/>
      <c r="C253" s="289"/>
      <c r="D253" s="240" t="s">
        <v>443</v>
      </c>
      <c r="E253" s="290" t="s">
        <v>1</v>
      </c>
      <c r="F253" s="291" t="s">
        <v>1709</v>
      </c>
      <c r="G253" s="289"/>
      <c r="H253" s="290" t="s">
        <v>1</v>
      </c>
      <c r="I253" s="292"/>
      <c r="J253" s="289"/>
      <c r="K253" s="289"/>
      <c r="L253" s="293"/>
      <c r="M253" s="294"/>
      <c r="N253" s="295"/>
      <c r="O253" s="295"/>
      <c r="P253" s="295"/>
      <c r="Q253" s="295"/>
      <c r="R253" s="295"/>
      <c r="S253" s="295"/>
      <c r="T253" s="296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97" t="s">
        <v>443</v>
      </c>
      <c r="AU253" s="297" t="s">
        <v>90</v>
      </c>
      <c r="AV253" s="15" t="s">
        <v>88</v>
      </c>
      <c r="AW253" s="15" t="s">
        <v>36</v>
      </c>
      <c r="AX253" s="15" t="s">
        <v>80</v>
      </c>
      <c r="AY253" s="297" t="s">
        <v>156</v>
      </c>
    </row>
    <row r="254" s="13" customFormat="1">
      <c r="A254" s="13"/>
      <c r="B254" s="263"/>
      <c r="C254" s="264"/>
      <c r="D254" s="240" t="s">
        <v>443</v>
      </c>
      <c r="E254" s="265" t="s">
        <v>1</v>
      </c>
      <c r="F254" s="266" t="s">
        <v>1710</v>
      </c>
      <c r="G254" s="264"/>
      <c r="H254" s="267">
        <v>2.7959999999999998</v>
      </c>
      <c r="I254" s="268"/>
      <c r="J254" s="264"/>
      <c r="K254" s="264"/>
      <c r="L254" s="269"/>
      <c r="M254" s="270"/>
      <c r="N254" s="271"/>
      <c r="O254" s="271"/>
      <c r="P254" s="271"/>
      <c r="Q254" s="271"/>
      <c r="R254" s="271"/>
      <c r="S254" s="271"/>
      <c r="T254" s="27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3" t="s">
        <v>443</v>
      </c>
      <c r="AU254" s="273" t="s">
        <v>90</v>
      </c>
      <c r="AV254" s="13" t="s">
        <v>90</v>
      </c>
      <c r="AW254" s="13" t="s">
        <v>36</v>
      </c>
      <c r="AX254" s="13" t="s">
        <v>80</v>
      </c>
      <c r="AY254" s="273" t="s">
        <v>156</v>
      </c>
    </row>
    <row r="255" s="14" customFormat="1">
      <c r="A255" s="14"/>
      <c r="B255" s="274"/>
      <c r="C255" s="275"/>
      <c r="D255" s="240" t="s">
        <v>443</v>
      </c>
      <c r="E255" s="276" t="s">
        <v>1</v>
      </c>
      <c r="F255" s="277" t="s">
        <v>445</v>
      </c>
      <c r="G255" s="275"/>
      <c r="H255" s="278">
        <v>2.7959999999999998</v>
      </c>
      <c r="I255" s="279"/>
      <c r="J255" s="275"/>
      <c r="K255" s="275"/>
      <c r="L255" s="280"/>
      <c r="M255" s="281"/>
      <c r="N255" s="282"/>
      <c r="O255" s="282"/>
      <c r="P255" s="282"/>
      <c r="Q255" s="282"/>
      <c r="R255" s="282"/>
      <c r="S255" s="282"/>
      <c r="T255" s="28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84" t="s">
        <v>443</v>
      </c>
      <c r="AU255" s="284" t="s">
        <v>90</v>
      </c>
      <c r="AV255" s="14" t="s">
        <v>172</v>
      </c>
      <c r="AW255" s="14" t="s">
        <v>36</v>
      </c>
      <c r="AX255" s="14" t="s">
        <v>88</v>
      </c>
      <c r="AY255" s="284" t="s">
        <v>156</v>
      </c>
    </row>
    <row r="256" s="12" customFormat="1" ht="22.8" customHeight="1">
      <c r="A256" s="12"/>
      <c r="B256" s="211"/>
      <c r="C256" s="212"/>
      <c r="D256" s="213" t="s">
        <v>79</v>
      </c>
      <c r="E256" s="225" t="s">
        <v>164</v>
      </c>
      <c r="F256" s="225" t="s">
        <v>1250</v>
      </c>
      <c r="G256" s="212"/>
      <c r="H256" s="212"/>
      <c r="I256" s="215"/>
      <c r="J256" s="226">
        <f>BK256</f>
        <v>0</v>
      </c>
      <c r="K256" s="212"/>
      <c r="L256" s="217"/>
      <c r="M256" s="218"/>
      <c r="N256" s="219"/>
      <c r="O256" s="219"/>
      <c r="P256" s="220">
        <f>SUM(P257:P331)</f>
        <v>0</v>
      </c>
      <c r="Q256" s="219"/>
      <c r="R256" s="220">
        <f>SUM(R257:R331)</f>
        <v>0.88606836999999994</v>
      </c>
      <c r="S256" s="219"/>
      <c r="T256" s="221">
        <f>SUM(T257:T331)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2" t="s">
        <v>155</v>
      </c>
      <c r="AT256" s="223" t="s">
        <v>79</v>
      </c>
      <c r="AU256" s="223" t="s">
        <v>88</v>
      </c>
      <c r="AY256" s="222" t="s">
        <v>156</v>
      </c>
      <c r="BK256" s="224">
        <f>SUM(BK257:BK331)</f>
        <v>0</v>
      </c>
    </row>
    <row r="257" s="2" customFormat="1" ht="24.15" customHeight="1">
      <c r="A257" s="39"/>
      <c r="B257" s="40"/>
      <c r="C257" s="227" t="s">
        <v>247</v>
      </c>
      <c r="D257" s="227" t="s">
        <v>160</v>
      </c>
      <c r="E257" s="228" t="s">
        <v>1711</v>
      </c>
      <c r="F257" s="229" t="s">
        <v>1712</v>
      </c>
      <c r="G257" s="230" t="s">
        <v>317</v>
      </c>
      <c r="H257" s="231">
        <v>6</v>
      </c>
      <c r="I257" s="232"/>
      <c r="J257" s="233">
        <f>ROUND(I257*H257,2)</f>
        <v>0</v>
      </c>
      <c r="K257" s="229" t="s">
        <v>1119</v>
      </c>
      <c r="L257" s="45"/>
      <c r="M257" s="234" t="s">
        <v>1</v>
      </c>
      <c r="N257" s="235" t="s">
        <v>45</v>
      </c>
      <c r="O257" s="92"/>
      <c r="P257" s="236">
        <f>O257*H257</f>
        <v>0</v>
      </c>
      <c r="Q257" s="236">
        <v>6.0000000000000002E-05</v>
      </c>
      <c r="R257" s="236">
        <f>Q257*H257</f>
        <v>0.00036000000000000002</v>
      </c>
      <c r="S257" s="236">
        <v>0</v>
      </c>
      <c r="T257" s="23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8" t="s">
        <v>172</v>
      </c>
      <c r="AT257" s="238" t="s">
        <v>160</v>
      </c>
      <c r="AU257" s="238" t="s">
        <v>90</v>
      </c>
      <c r="AY257" s="18" t="s">
        <v>156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8" t="s">
        <v>88</v>
      </c>
      <c r="BK257" s="239">
        <f>ROUND(I257*H257,2)</f>
        <v>0</v>
      </c>
      <c r="BL257" s="18" t="s">
        <v>172</v>
      </c>
      <c r="BM257" s="238" t="s">
        <v>1713</v>
      </c>
    </row>
    <row r="258" s="2" customFormat="1">
      <c r="A258" s="39"/>
      <c r="B258" s="40"/>
      <c r="C258" s="41"/>
      <c r="D258" s="240" t="s">
        <v>1121</v>
      </c>
      <c r="E258" s="41"/>
      <c r="F258" s="285" t="s">
        <v>1714</v>
      </c>
      <c r="G258" s="41"/>
      <c r="H258" s="41"/>
      <c r="I258" s="242"/>
      <c r="J258" s="41"/>
      <c r="K258" s="41"/>
      <c r="L258" s="45"/>
      <c r="M258" s="243"/>
      <c r="N258" s="244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1121</v>
      </c>
      <c r="AU258" s="18" t="s">
        <v>90</v>
      </c>
    </row>
    <row r="259" s="2" customFormat="1">
      <c r="A259" s="39"/>
      <c r="B259" s="40"/>
      <c r="C259" s="41"/>
      <c r="D259" s="286" t="s">
        <v>1123</v>
      </c>
      <c r="E259" s="41"/>
      <c r="F259" s="287" t="s">
        <v>1715</v>
      </c>
      <c r="G259" s="41"/>
      <c r="H259" s="41"/>
      <c r="I259" s="242"/>
      <c r="J259" s="41"/>
      <c r="K259" s="41"/>
      <c r="L259" s="45"/>
      <c r="M259" s="243"/>
      <c r="N259" s="244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1123</v>
      </c>
      <c r="AU259" s="18" t="s">
        <v>90</v>
      </c>
    </row>
    <row r="260" s="15" customFormat="1">
      <c r="A260" s="15"/>
      <c r="B260" s="288"/>
      <c r="C260" s="289"/>
      <c r="D260" s="240" t="s">
        <v>443</v>
      </c>
      <c r="E260" s="290" t="s">
        <v>1</v>
      </c>
      <c r="F260" s="291" t="s">
        <v>1716</v>
      </c>
      <c r="G260" s="289"/>
      <c r="H260" s="290" t="s">
        <v>1</v>
      </c>
      <c r="I260" s="292"/>
      <c r="J260" s="289"/>
      <c r="K260" s="289"/>
      <c r="L260" s="293"/>
      <c r="M260" s="294"/>
      <c r="N260" s="295"/>
      <c r="O260" s="295"/>
      <c r="P260" s="295"/>
      <c r="Q260" s="295"/>
      <c r="R260" s="295"/>
      <c r="S260" s="295"/>
      <c r="T260" s="296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97" t="s">
        <v>443</v>
      </c>
      <c r="AU260" s="297" t="s">
        <v>90</v>
      </c>
      <c r="AV260" s="15" t="s">
        <v>88</v>
      </c>
      <c r="AW260" s="15" t="s">
        <v>36</v>
      </c>
      <c r="AX260" s="15" t="s">
        <v>80</v>
      </c>
      <c r="AY260" s="297" t="s">
        <v>156</v>
      </c>
    </row>
    <row r="261" s="15" customFormat="1">
      <c r="A261" s="15"/>
      <c r="B261" s="288"/>
      <c r="C261" s="289"/>
      <c r="D261" s="240" t="s">
        <v>443</v>
      </c>
      <c r="E261" s="290" t="s">
        <v>1</v>
      </c>
      <c r="F261" s="291" t="s">
        <v>1717</v>
      </c>
      <c r="G261" s="289"/>
      <c r="H261" s="290" t="s">
        <v>1</v>
      </c>
      <c r="I261" s="292"/>
      <c r="J261" s="289"/>
      <c r="K261" s="289"/>
      <c r="L261" s="293"/>
      <c r="M261" s="294"/>
      <c r="N261" s="295"/>
      <c r="O261" s="295"/>
      <c r="P261" s="295"/>
      <c r="Q261" s="295"/>
      <c r="R261" s="295"/>
      <c r="S261" s="295"/>
      <c r="T261" s="296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97" t="s">
        <v>443</v>
      </c>
      <c r="AU261" s="297" t="s">
        <v>90</v>
      </c>
      <c r="AV261" s="15" t="s">
        <v>88</v>
      </c>
      <c r="AW261" s="15" t="s">
        <v>36</v>
      </c>
      <c r="AX261" s="15" t="s">
        <v>80</v>
      </c>
      <c r="AY261" s="297" t="s">
        <v>156</v>
      </c>
    </row>
    <row r="262" s="13" customFormat="1">
      <c r="A262" s="13"/>
      <c r="B262" s="263"/>
      <c r="C262" s="264"/>
      <c r="D262" s="240" t="s">
        <v>443</v>
      </c>
      <c r="E262" s="265" t="s">
        <v>1</v>
      </c>
      <c r="F262" s="266" t="s">
        <v>88</v>
      </c>
      <c r="G262" s="264"/>
      <c r="H262" s="267">
        <v>1</v>
      </c>
      <c r="I262" s="268"/>
      <c r="J262" s="264"/>
      <c r="K262" s="264"/>
      <c r="L262" s="269"/>
      <c r="M262" s="270"/>
      <c r="N262" s="271"/>
      <c r="O262" s="271"/>
      <c r="P262" s="271"/>
      <c r="Q262" s="271"/>
      <c r="R262" s="271"/>
      <c r="S262" s="271"/>
      <c r="T262" s="27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73" t="s">
        <v>443</v>
      </c>
      <c r="AU262" s="273" t="s">
        <v>90</v>
      </c>
      <c r="AV262" s="13" t="s">
        <v>90</v>
      </c>
      <c r="AW262" s="13" t="s">
        <v>36</v>
      </c>
      <c r="AX262" s="13" t="s">
        <v>80</v>
      </c>
      <c r="AY262" s="273" t="s">
        <v>156</v>
      </c>
    </row>
    <row r="263" s="15" customFormat="1">
      <c r="A263" s="15"/>
      <c r="B263" s="288"/>
      <c r="C263" s="289"/>
      <c r="D263" s="240" t="s">
        <v>443</v>
      </c>
      <c r="E263" s="290" t="s">
        <v>1</v>
      </c>
      <c r="F263" s="291" t="s">
        <v>1718</v>
      </c>
      <c r="G263" s="289"/>
      <c r="H263" s="290" t="s">
        <v>1</v>
      </c>
      <c r="I263" s="292"/>
      <c r="J263" s="289"/>
      <c r="K263" s="289"/>
      <c r="L263" s="293"/>
      <c r="M263" s="294"/>
      <c r="N263" s="295"/>
      <c r="O263" s="295"/>
      <c r="P263" s="295"/>
      <c r="Q263" s="295"/>
      <c r="R263" s="295"/>
      <c r="S263" s="295"/>
      <c r="T263" s="296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97" t="s">
        <v>443</v>
      </c>
      <c r="AU263" s="297" t="s">
        <v>90</v>
      </c>
      <c r="AV263" s="15" t="s">
        <v>88</v>
      </c>
      <c r="AW263" s="15" t="s">
        <v>36</v>
      </c>
      <c r="AX263" s="15" t="s">
        <v>80</v>
      </c>
      <c r="AY263" s="297" t="s">
        <v>156</v>
      </c>
    </row>
    <row r="264" s="13" customFormat="1">
      <c r="A264" s="13"/>
      <c r="B264" s="263"/>
      <c r="C264" s="264"/>
      <c r="D264" s="240" t="s">
        <v>443</v>
      </c>
      <c r="E264" s="265" t="s">
        <v>1</v>
      </c>
      <c r="F264" s="266" t="s">
        <v>90</v>
      </c>
      <c r="G264" s="264"/>
      <c r="H264" s="267">
        <v>2</v>
      </c>
      <c r="I264" s="268"/>
      <c r="J264" s="264"/>
      <c r="K264" s="264"/>
      <c r="L264" s="269"/>
      <c r="M264" s="270"/>
      <c r="N264" s="271"/>
      <c r="O264" s="271"/>
      <c r="P264" s="271"/>
      <c r="Q264" s="271"/>
      <c r="R264" s="271"/>
      <c r="S264" s="271"/>
      <c r="T264" s="27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3" t="s">
        <v>443</v>
      </c>
      <c r="AU264" s="273" t="s">
        <v>90</v>
      </c>
      <c r="AV264" s="13" t="s">
        <v>90</v>
      </c>
      <c r="AW264" s="13" t="s">
        <v>36</v>
      </c>
      <c r="AX264" s="13" t="s">
        <v>80</v>
      </c>
      <c r="AY264" s="273" t="s">
        <v>156</v>
      </c>
    </row>
    <row r="265" s="15" customFormat="1">
      <c r="A265" s="15"/>
      <c r="B265" s="288"/>
      <c r="C265" s="289"/>
      <c r="D265" s="240" t="s">
        <v>443</v>
      </c>
      <c r="E265" s="290" t="s">
        <v>1</v>
      </c>
      <c r="F265" s="291" t="s">
        <v>1719</v>
      </c>
      <c r="G265" s="289"/>
      <c r="H265" s="290" t="s">
        <v>1</v>
      </c>
      <c r="I265" s="292"/>
      <c r="J265" s="289"/>
      <c r="K265" s="289"/>
      <c r="L265" s="293"/>
      <c r="M265" s="294"/>
      <c r="N265" s="295"/>
      <c r="O265" s="295"/>
      <c r="P265" s="295"/>
      <c r="Q265" s="295"/>
      <c r="R265" s="295"/>
      <c r="S265" s="295"/>
      <c r="T265" s="296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97" t="s">
        <v>443</v>
      </c>
      <c r="AU265" s="297" t="s">
        <v>90</v>
      </c>
      <c r="AV265" s="15" t="s">
        <v>88</v>
      </c>
      <c r="AW265" s="15" t="s">
        <v>36</v>
      </c>
      <c r="AX265" s="15" t="s">
        <v>80</v>
      </c>
      <c r="AY265" s="297" t="s">
        <v>156</v>
      </c>
    </row>
    <row r="266" s="13" customFormat="1">
      <c r="A266" s="13"/>
      <c r="B266" s="263"/>
      <c r="C266" s="264"/>
      <c r="D266" s="240" t="s">
        <v>443</v>
      </c>
      <c r="E266" s="265" t="s">
        <v>1</v>
      </c>
      <c r="F266" s="266" t="s">
        <v>88</v>
      </c>
      <c r="G266" s="264"/>
      <c r="H266" s="267">
        <v>1</v>
      </c>
      <c r="I266" s="268"/>
      <c r="J266" s="264"/>
      <c r="K266" s="264"/>
      <c r="L266" s="269"/>
      <c r="M266" s="270"/>
      <c r="N266" s="271"/>
      <c r="O266" s="271"/>
      <c r="P266" s="271"/>
      <c r="Q266" s="271"/>
      <c r="R266" s="271"/>
      <c r="S266" s="271"/>
      <c r="T266" s="27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3" t="s">
        <v>443</v>
      </c>
      <c r="AU266" s="273" t="s">
        <v>90</v>
      </c>
      <c r="AV266" s="13" t="s">
        <v>90</v>
      </c>
      <c r="AW266" s="13" t="s">
        <v>36</v>
      </c>
      <c r="AX266" s="13" t="s">
        <v>80</v>
      </c>
      <c r="AY266" s="273" t="s">
        <v>156</v>
      </c>
    </row>
    <row r="267" s="15" customFormat="1">
      <c r="A267" s="15"/>
      <c r="B267" s="288"/>
      <c r="C267" s="289"/>
      <c r="D267" s="240" t="s">
        <v>443</v>
      </c>
      <c r="E267" s="290" t="s">
        <v>1</v>
      </c>
      <c r="F267" s="291" t="s">
        <v>1720</v>
      </c>
      <c r="G267" s="289"/>
      <c r="H267" s="290" t="s">
        <v>1</v>
      </c>
      <c r="I267" s="292"/>
      <c r="J267" s="289"/>
      <c r="K267" s="289"/>
      <c r="L267" s="293"/>
      <c r="M267" s="294"/>
      <c r="N267" s="295"/>
      <c r="O267" s="295"/>
      <c r="P267" s="295"/>
      <c r="Q267" s="295"/>
      <c r="R267" s="295"/>
      <c r="S267" s="295"/>
      <c r="T267" s="296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97" t="s">
        <v>443</v>
      </c>
      <c r="AU267" s="297" t="s">
        <v>90</v>
      </c>
      <c r="AV267" s="15" t="s">
        <v>88</v>
      </c>
      <c r="AW267" s="15" t="s">
        <v>36</v>
      </c>
      <c r="AX267" s="15" t="s">
        <v>80</v>
      </c>
      <c r="AY267" s="297" t="s">
        <v>156</v>
      </c>
    </row>
    <row r="268" s="13" customFormat="1">
      <c r="A268" s="13"/>
      <c r="B268" s="263"/>
      <c r="C268" s="264"/>
      <c r="D268" s="240" t="s">
        <v>443</v>
      </c>
      <c r="E268" s="265" t="s">
        <v>1</v>
      </c>
      <c r="F268" s="266" t="s">
        <v>88</v>
      </c>
      <c r="G268" s="264"/>
      <c r="H268" s="267">
        <v>1</v>
      </c>
      <c r="I268" s="268"/>
      <c r="J268" s="264"/>
      <c r="K268" s="264"/>
      <c r="L268" s="269"/>
      <c r="M268" s="270"/>
      <c r="N268" s="271"/>
      <c r="O268" s="271"/>
      <c r="P268" s="271"/>
      <c r="Q268" s="271"/>
      <c r="R268" s="271"/>
      <c r="S268" s="271"/>
      <c r="T268" s="27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3" t="s">
        <v>443</v>
      </c>
      <c r="AU268" s="273" t="s">
        <v>90</v>
      </c>
      <c r="AV268" s="13" t="s">
        <v>90</v>
      </c>
      <c r="AW268" s="13" t="s">
        <v>36</v>
      </c>
      <c r="AX268" s="13" t="s">
        <v>80</v>
      </c>
      <c r="AY268" s="273" t="s">
        <v>156</v>
      </c>
    </row>
    <row r="269" s="15" customFormat="1">
      <c r="A269" s="15"/>
      <c r="B269" s="288"/>
      <c r="C269" s="289"/>
      <c r="D269" s="240" t="s">
        <v>443</v>
      </c>
      <c r="E269" s="290" t="s">
        <v>1</v>
      </c>
      <c r="F269" s="291" t="s">
        <v>1721</v>
      </c>
      <c r="G269" s="289"/>
      <c r="H269" s="290" t="s">
        <v>1</v>
      </c>
      <c r="I269" s="292"/>
      <c r="J269" s="289"/>
      <c r="K269" s="289"/>
      <c r="L269" s="293"/>
      <c r="M269" s="294"/>
      <c r="N269" s="295"/>
      <c r="O269" s="295"/>
      <c r="P269" s="295"/>
      <c r="Q269" s="295"/>
      <c r="R269" s="295"/>
      <c r="S269" s="295"/>
      <c r="T269" s="296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97" t="s">
        <v>443</v>
      </c>
      <c r="AU269" s="297" t="s">
        <v>90</v>
      </c>
      <c r="AV269" s="15" t="s">
        <v>88</v>
      </c>
      <c r="AW269" s="15" t="s">
        <v>36</v>
      </c>
      <c r="AX269" s="15" t="s">
        <v>80</v>
      </c>
      <c r="AY269" s="297" t="s">
        <v>156</v>
      </c>
    </row>
    <row r="270" s="13" customFormat="1">
      <c r="A270" s="13"/>
      <c r="B270" s="263"/>
      <c r="C270" s="264"/>
      <c r="D270" s="240" t="s">
        <v>443</v>
      </c>
      <c r="E270" s="265" t="s">
        <v>1</v>
      </c>
      <c r="F270" s="266" t="s">
        <v>88</v>
      </c>
      <c r="G270" s="264"/>
      <c r="H270" s="267">
        <v>1</v>
      </c>
      <c r="I270" s="268"/>
      <c r="J270" s="264"/>
      <c r="K270" s="264"/>
      <c r="L270" s="269"/>
      <c r="M270" s="270"/>
      <c r="N270" s="271"/>
      <c r="O270" s="271"/>
      <c r="P270" s="271"/>
      <c r="Q270" s="271"/>
      <c r="R270" s="271"/>
      <c r="S270" s="271"/>
      <c r="T270" s="27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3" t="s">
        <v>443</v>
      </c>
      <c r="AU270" s="273" t="s">
        <v>90</v>
      </c>
      <c r="AV270" s="13" t="s">
        <v>90</v>
      </c>
      <c r="AW270" s="13" t="s">
        <v>36</v>
      </c>
      <c r="AX270" s="13" t="s">
        <v>80</v>
      </c>
      <c r="AY270" s="273" t="s">
        <v>156</v>
      </c>
    </row>
    <row r="271" s="14" customFormat="1">
      <c r="A271" s="14"/>
      <c r="B271" s="274"/>
      <c r="C271" s="275"/>
      <c r="D271" s="240" t="s">
        <v>443</v>
      </c>
      <c r="E271" s="276" t="s">
        <v>1</v>
      </c>
      <c r="F271" s="277" t="s">
        <v>445</v>
      </c>
      <c r="G271" s="275"/>
      <c r="H271" s="278">
        <v>6</v>
      </c>
      <c r="I271" s="279"/>
      <c r="J271" s="275"/>
      <c r="K271" s="275"/>
      <c r="L271" s="280"/>
      <c r="M271" s="281"/>
      <c r="N271" s="282"/>
      <c r="O271" s="282"/>
      <c r="P271" s="282"/>
      <c r="Q271" s="282"/>
      <c r="R271" s="282"/>
      <c r="S271" s="282"/>
      <c r="T271" s="28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84" t="s">
        <v>443</v>
      </c>
      <c r="AU271" s="284" t="s">
        <v>90</v>
      </c>
      <c r="AV271" s="14" t="s">
        <v>172</v>
      </c>
      <c r="AW271" s="14" t="s">
        <v>36</v>
      </c>
      <c r="AX271" s="14" t="s">
        <v>88</v>
      </c>
      <c r="AY271" s="284" t="s">
        <v>156</v>
      </c>
    </row>
    <row r="272" s="2" customFormat="1" ht="16.5" customHeight="1">
      <c r="A272" s="39"/>
      <c r="B272" s="40"/>
      <c r="C272" s="253" t="s">
        <v>7</v>
      </c>
      <c r="D272" s="253" t="s">
        <v>439</v>
      </c>
      <c r="E272" s="254" t="s">
        <v>1722</v>
      </c>
      <c r="F272" s="255" t="s">
        <v>1723</v>
      </c>
      <c r="G272" s="256" t="s">
        <v>946</v>
      </c>
      <c r="H272" s="257">
        <v>0.33000000000000002</v>
      </c>
      <c r="I272" s="258"/>
      <c r="J272" s="259">
        <f>ROUND(I272*H272,2)</f>
        <v>0</v>
      </c>
      <c r="K272" s="255" t="s">
        <v>1177</v>
      </c>
      <c r="L272" s="260"/>
      <c r="M272" s="261" t="s">
        <v>1</v>
      </c>
      <c r="N272" s="262" t="s">
        <v>45</v>
      </c>
      <c r="O272" s="92"/>
      <c r="P272" s="236">
        <f>O272*H272</f>
        <v>0</v>
      </c>
      <c r="Q272" s="236">
        <v>0.00064000000000000005</v>
      </c>
      <c r="R272" s="236">
        <f>Q272*H272</f>
        <v>0.00021120000000000004</v>
      </c>
      <c r="S272" s="236">
        <v>0</v>
      </c>
      <c r="T272" s="23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8" t="s">
        <v>189</v>
      </c>
      <c r="AT272" s="238" t="s">
        <v>439</v>
      </c>
      <c r="AU272" s="238" t="s">
        <v>90</v>
      </c>
      <c r="AY272" s="18" t="s">
        <v>156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8" t="s">
        <v>88</v>
      </c>
      <c r="BK272" s="239">
        <f>ROUND(I272*H272,2)</f>
        <v>0</v>
      </c>
      <c r="BL272" s="18" t="s">
        <v>172</v>
      </c>
      <c r="BM272" s="238" t="s">
        <v>1724</v>
      </c>
    </row>
    <row r="273" s="15" customFormat="1">
      <c r="A273" s="15"/>
      <c r="B273" s="288"/>
      <c r="C273" s="289"/>
      <c r="D273" s="240" t="s">
        <v>443</v>
      </c>
      <c r="E273" s="290" t="s">
        <v>1</v>
      </c>
      <c r="F273" s="291" t="s">
        <v>1719</v>
      </c>
      <c r="G273" s="289"/>
      <c r="H273" s="290" t="s">
        <v>1</v>
      </c>
      <c r="I273" s="292"/>
      <c r="J273" s="289"/>
      <c r="K273" s="289"/>
      <c r="L273" s="293"/>
      <c r="M273" s="294"/>
      <c r="N273" s="295"/>
      <c r="O273" s="295"/>
      <c r="P273" s="295"/>
      <c r="Q273" s="295"/>
      <c r="R273" s="295"/>
      <c r="S273" s="295"/>
      <c r="T273" s="296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97" t="s">
        <v>443</v>
      </c>
      <c r="AU273" s="297" t="s">
        <v>90</v>
      </c>
      <c r="AV273" s="15" t="s">
        <v>88</v>
      </c>
      <c r="AW273" s="15" t="s">
        <v>36</v>
      </c>
      <c r="AX273" s="15" t="s">
        <v>80</v>
      </c>
      <c r="AY273" s="297" t="s">
        <v>156</v>
      </c>
    </row>
    <row r="274" s="13" customFormat="1">
      <c r="A274" s="13"/>
      <c r="B274" s="263"/>
      <c r="C274" s="264"/>
      <c r="D274" s="240" t="s">
        <v>443</v>
      </c>
      <c r="E274" s="265" t="s">
        <v>1</v>
      </c>
      <c r="F274" s="266" t="s">
        <v>1725</v>
      </c>
      <c r="G274" s="264"/>
      <c r="H274" s="267">
        <v>0.33000000000000002</v>
      </c>
      <c r="I274" s="268"/>
      <c r="J274" s="264"/>
      <c r="K274" s="264"/>
      <c r="L274" s="269"/>
      <c r="M274" s="270"/>
      <c r="N274" s="271"/>
      <c r="O274" s="271"/>
      <c r="P274" s="271"/>
      <c r="Q274" s="271"/>
      <c r="R274" s="271"/>
      <c r="S274" s="271"/>
      <c r="T274" s="27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3" t="s">
        <v>443</v>
      </c>
      <c r="AU274" s="273" t="s">
        <v>90</v>
      </c>
      <c r="AV274" s="13" t="s">
        <v>90</v>
      </c>
      <c r="AW274" s="13" t="s">
        <v>36</v>
      </c>
      <c r="AX274" s="13" t="s">
        <v>80</v>
      </c>
      <c r="AY274" s="273" t="s">
        <v>156</v>
      </c>
    </row>
    <row r="275" s="14" customFormat="1">
      <c r="A275" s="14"/>
      <c r="B275" s="274"/>
      <c r="C275" s="275"/>
      <c r="D275" s="240" t="s">
        <v>443</v>
      </c>
      <c r="E275" s="276" t="s">
        <v>1</v>
      </c>
      <c r="F275" s="277" t="s">
        <v>445</v>
      </c>
      <c r="G275" s="275"/>
      <c r="H275" s="278">
        <v>0.33000000000000002</v>
      </c>
      <c r="I275" s="279"/>
      <c r="J275" s="275"/>
      <c r="K275" s="275"/>
      <c r="L275" s="280"/>
      <c r="M275" s="281"/>
      <c r="N275" s="282"/>
      <c r="O275" s="282"/>
      <c r="P275" s="282"/>
      <c r="Q275" s="282"/>
      <c r="R275" s="282"/>
      <c r="S275" s="282"/>
      <c r="T275" s="28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84" t="s">
        <v>443</v>
      </c>
      <c r="AU275" s="284" t="s">
        <v>90</v>
      </c>
      <c r="AV275" s="14" t="s">
        <v>172</v>
      </c>
      <c r="AW275" s="14" t="s">
        <v>36</v>
      </c>
      <c r="AX275" s="14" t="s">
        <v>88</v>
      </c>
      <c r="AY275" s="284" t="s">
        <v>156</v>
      </c>
    </row>
    <row r="276" s="2" customFormat="1" ht="16.5" customHeight="1">
      <c r="A276" s="39"/>
      <c r="B276" s="40"/>
      <c r="C276" s="253" t="s">
        <v>254</v>
      </c>
      <c r="D276" s="253" t="s">
        <v>439</v>
      </c>
      <c r="E276" s="254" t="s">
        <v>1726</v>
      </c>
      <c r="F276" s="255" t="s">
        <v>1727</v>
      </c>
      <c r="G276" s="256" t="s">
        <v>946</v>
      </c>
      <c r="H276" s="257">
        <v>0.55000000000000004</v>
      </c>
      <c r="I276" s="258"/>
      <c r="J276" s="259">
        <f>ROUND(I276*H276,2)</f>
        <v>0</v>
      </c>
      <c r="K276" s="255" t="s">
        <v>1177</v>
      </c>
      <c r="L276" s="260"/>
      <c r="M276" s="261" t="s">
        <v>1</v>
      </c>
      <c r="N276" s="262" t="s">
        <v>45</v>
      </c>
      <c r="O276" s="92"/>
      <c r="P276" s="236">
        <f>O276*H276</f>
        <v>0</v>
      </c>
      <c r="Q276" s="236">
        <v>0.00175</v>
      </c>
      <c r="R276" s="236">
        <f>Q276*H276</f>
        <v>0.00096250000000000014</v>
      </c>
      <c r="S276" s="236">
        <v>0</v>
      </c>
      <c r="T276" s="23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8" t="s">
        <v>189</v>
      </c>
      <c r="AT276" s="238" t="s">
        <v>439</v>
      </c>
      <c r="AU276" s="238" t="s">
        <v>90</v>
      </c>
      <c r="AY276" s="18" t="s">
        <v>156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8" t="s">
        <v>88</v>
      </c>
      <c r="BK276" s="239">
        <f>ROUND(I276*H276,2)</f>
        <v>0</v>
      </c>
      <c r="BL276" s="18" t="s">
        <v>172</v>
      </c>
      <c r="BM276" s="238" t="s">
        <v>1728</v>
      </c>
    </row>
    <row r="277" s="15" customFormat="1">
      <c r="A277" s="15"/>
      <c r="B277" s="288"/>
      <c r="C277" s="289"/>
      <c r="D277" s="240" t="s">
        <v>443</v>
      </c>
      <c r="E277" s="290" t="s">
        <v>1</v>
      </c>
      <c r="F277" s="291" t="s">
        <v>1721</v>
      </c>
      <c r="G277" s="289"/>
      <c r="H277" s="290" t="s">
        <v>1</v>
      </c>
      <c r="I277" s="292"/>
      <c r="J277" s="289"/>
      <c r="K277" s="289"/>
      <c r="L277" s="293"/>
      <c r="M277" s="294"/>
      <c r="N277" s="295"/>
      <c r="O277" s="295"/>
      <c r="P277" s="295"/>
      <c r="Q277" s="295"/>
      <c r="R277" s="295"/>
      <c r="S277" s="295"/>
      <c r="T277" s="296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97" t="s">
        <v>443</v>
      </c>
      <c r="AU277" s="297" t="s">
        <v>90</v>
      </c>
      <c r="AV277" s="15" t="s">
        <v>88</v>
      </c>
      <c r="AW277" s="15" t="s">
        <v>36</v>
      </c>
      <c r="AX277" s="15" t="s">
        <v>80</v>
      </c>
      <c r="AY277" s="297" t="s">
        <v>156</v>
      </c>
    </row>
    <row r="278" s="13" customFormat="1">
      <c r="A278" s="13"/>
      <c r="B278" s="263"/>
      <c r="C278" s="264"/>
      <c r="D278" s="240" t="s">
        <v>443</v>
      </c>
      <c r="E278" s="265" t="s">
        <v>1</v>
      </c>
      <c r="F278" s="266" t="s">
        <v>1729</v>
      </c>
      <c r="G278" s="264"/>
      <c r="H278" s="267">
        <v>0.55000000000000004</v>
      </c>
      <c r="I278" s="268"/>
      <c r="J278" s="264"/>
      <c r="K278" s="264"/>
      <c r="L278" s="269"/>
      <c r="M278" s="270"/>
      <c r="N278" s="271"/>
      <c r="O278" s="271"/>
      <c r="P278" s="271"/>
      <c r="Q278" s="271"/>
      <c r="R278" s="271"/>
      <c r="S278" s="271"/>
      <c r="T278" s="27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3" t="s">
        <v>443</v>
      </c>
      <c r="AU278" s="273" t="s">
        <v>90</v>
      </c>
      <c r="AV278" s="13" t="s">
        <v>90</v>
      </c>
      <c r="AW278" s="13" t="s">
        <v>36</v>
      </c>
      <c r="AX278" s="13" t="s">
        <v>80</v>
      </c>
      <c r="AY278" s="273" t="s">
        <v>156</v>
      </c>
    </row>
    <row r="279" s="14" customFormat="1">
      <c r="A279" s="14"/>
      <c r="B279" s="274"/>
      <c r="C279" s="275"/>
      <c r="D279" s="240" t="s">
        <v>443</v>
      </c>
      <c r="E279" s="276" t="s">
        <v>1</v>
      </c>
      <c r="F279" s="277" t="s">
        <v>445</v>
      </c>
      <c r="G279" s="275"/>
      <c r="H279" s="278">
        <v>0.55000000000000004</v>
      </c>
      <c r="I279" s="279"/>
      <c r="J279" s="275"/>
      <c r="K279" s="275"/>
      <c r="L279" s="280"/>
      <c r="M279" s="281"/>
      <c r="N279" s="282"/>
      <c r="O279" s="282"/>
      <c r="P279" s="282"/>
      <c r="Q279" s="282"/>
      <c r="R279" s="282"/>
      <c r="S279" s="282"/>
      <c r="T279" s="28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84" t="s">
        <v>443</v>
      </c>
      <c r="AU279" s="284" t="s">
        <v>90</v>
      </c>
      <c r="AV279" s="14" t="s">
        <v>172</v>
      </c>
      <c r="AW279" s="14" t="s">
        <v>36</v>
      </c>
      <c r="AX279" s="14" t="s">
        <v>88</v>
      </c>
      <c r="AY279" s="284" t="s">
        <v>156</v>
      </c>
    </row>
    <row r="280" s="2" customFormat="1" ht="16.5" customHeight="1">
      <c r="A280" s="39"/>
      <c r="B280" s="40"/>
      <c r="C280" s="253" t="s">
        <v>258</v>
      </c>
      <c r="D280" s="253" t="s">
        <v>439</v>
      </c>
      <c r="E280" s="254" t="s">
        <v>1730</v>
      </c>
      <c r="F280" s="255" t="s">
        <v>1731</v>
      </c>
      <c r="G280" s="256" t="s">
        <v>946</v>
      </c>
      <c r="H280" s="257">
        <v>0.33000000000000002</v>
      </c>
      <c r="I280" s="258"/>
      <c r="J280" s="259">
        <f>ROUND(I280*H280,2)</f>
        <v>0</v>
      </c>
      <c r="K280" s="255" t="s">
        <v>1119</v>
      </c>
      <c r="L280" s="260"/>
      <c r="M280" s="261" t="s">
        <v>1</v>
      </c>
      <c r="N280" s="262" t="s">
        <v>45</v>
      </c>
      <c r="O280" s="92"/>
      <c r="P280" s="236">
        <f>O280*H280</f>
        <v>0</v>
      </c>
      <c r="Q280" s="236">
        <v>0.00175</v>
      </c>
      <c r="R280" s="236">
        <f>Q280*H280</f>
        <v>0.0005775</v>
      </c>
      <c r="S280" s="236">
        <v>0</v>
      </c>
      <c r="T280" s="23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8" t="s">
        <v>189</v>
      </c>
      <c r="AT280" s="238" t="s">
        <v>439</v>
      </c>
      <c r="AU280" s="238" t="s">
        <v>90</v>
      </c>
      <c r="AY280" s="18" t="s">
        <v>156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8" t="s">
        <v>88</v>
      </c>
      <c r="BK280" s="239">
        <f>ROUND(I280*H280,2)</f>
        <v>0</v>
      </c>
      <c r="BL280" s="18" t="s">
        <v>172</v>
      </c>
      <c r="BM280" s="238" t="s">
        <v>1732</v>
      </c>
    </row>
    <row r="281" s="2" customFormat="1">
      <c r="A281" s="39"/>
      <c r="B281" s="40"/>
      <c r="C281" s="41"/>
      <c r="D281" s="240" t="s">
        <v>1121</v>
      </c>
      <c r="E281" s="41"/>
      <c r="F281" s="285" t="s">
        <v>1733</v>
      </c>
      <c r="G281" s="41"/>
      <c r="H281" s="41"/>
      <c r="I281" s="242"/>
      <c r="J281" s="41"/>
      <c r="K281" s="41"/>
      <c r="L281" s="45"/>
      <c r="M281" s="243"/>
      <c r="N281" s="244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1121</v>
      </c>
      <c r="AU281" s="18" t="s">
        <v>90</v>
      </c>
    </row>
    <row r="282" s="15" customFormat="1">
      <c r="A282" s="15"/>
      <c r="B282" s="288"/>
      <c r="C282" s="289"/>
      <c r="D282" s="240" t="s">
        <v>443</v>
      </c>
      <c r="E282" s="290" t="s">
        <v>1</v>
      </c>
      <c r="F282" s="291" t="s">
        <v>1734</v>
      </c>
      <c r="G282" s="289"/>
      <c r="H282" s="290" t="s">
        <v>1</v>
      </c>
      <c r="I282" s="292"/>
      <c r="J282" s="289"/>
      <c r="K282" s="289"/>
      <c r="L282" s="293"/>
      <c r="M282" s="294"/>
      <c r="N282" s="295"/>
      <c r="O282" s="295"/>
      <c r="P282" s="295"/>
      <c r="Q282" s="295"/>
      <c r="R282" s="295"/>
      <c r="S282" s="295"/>
      <c r="T282" s="296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97" t="s">
        <v>443</v>
      </c>
      <c r="AU282" s="297" t="s">
        <v>90</v>
      </c>
      <c r="AV282" s="15" t="s">
        <v>88</v>
      </c>
      <c r="AW282" s="15" t="s">
        <v>36</v>
      </c>
      <c r="AX282" s="15" t="s">
        <v>80</v>
      </c>
      <c r="AY282" s="297" t="s">
        <v>156</v>
      </c>
    </row>
    <row r="283" s="13" customFormat="1">
      <c r="A283" s="13"/>
      <c r="B283" s="263"/>
      <c r="C283" s="264"/>
      <c r="D283" s="240" t="s">
        <v>443</v>
      </c>
      <c r="E283" s="265" t="s">
        <v>1</v>
      </c>
      <c r="F283" s="266" t="s">
        <v>1725</v>
      </c>
      <c r="G283" s="264"/>
      <c r="H283" s="267">
        <v>0.33000000000000002</v>
      </c>
      <c r="I283" s="268"/>
      <c r="J283" s="264"/>
      <c r="K283" s="264"/>
      <c r="L283" s="269"/>
      <c r="M283" s="270"/>
      <c r="N283" s="271"/>
      <c r="O283" s="271"/>
      <c r="P283" s="271"/>
      <c r="Q283" s="271"/>
      <c r="R283" s="271"/>
      <c r="S283" s="271"/>
      <c r="T283" s="27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3" t="s">
        <v>443</v>
      </c>
      <c r="AU283" s="273" t="s">
        <v>90</v>
      </c>
      <c r="AV283" s="13" t="s">
        <v>90</v>
      </c>
      <c r="AW283" s="13" t="s">
        <v>36</v>
      </c>
      <c r="AX283" s="13" t="s">
        <v>80</v>
      </c>
      <c r="AY283" s="273" t="s">
        <v>156</v>
      </c>
    </row>
    <row r="284" s="14" customFormat="1">
      <c r="A284" s="14"/>
      <c r="B284" s="274"/>
      <c r="C284" s="275"/>
      <c r="D284" s="240" t="s">
        <v>443</v>
      </c>
      <c r="E284" s="276" t="s">
        <v>1</v>
      </c>
      <c r="F284" s="277" t="s">
        <v>445</v>
      </c>
      <c r="G284" s="275"/>
      <c r="H284" s="278">
        <v>0.33000000000000002</v>
      </c>
      <c r="I284" s="279"/>
      <c r="J284" s="275"/>
      <c r="K284" s="275"/>
      <c r="L284" s="280"/>
      <c r="M284" s="281"/>
      <c r="N284" s="282"/>
      <c r="O284" s="282"/>
      <c r="P284" s="282"/>
      <c r="Q284" s="282"/>
      <c r="R284" s="282"/>
      <c r="S284" s="282"/>
      <c r="T284" s="28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84" t="s">
        <v>443</v>
      </c>
      <c r="AU284" s="284" t="s">
        <v>90</v>
      </c>
      <c r="AV284" s="14" t="s">
        <v>172</v>
      </c>
      <c r="AW284" s="14" t="s">
        <v>36</v>
      </c>
      <c r="AX284" s="14" t="s">
        <v>88</v>
      </c>
      <c r="AY284" s="284" t="s">
        <v>156</v>
      </c>
    </row>
    <row r="285" s="2" customFormat="1" ht="16.5" customHeight="1">
      <c r="A285" s="39"/>
      <c r="B285" s="40"/>
      <c r="C285" s="253" t="s">
        <v>262</v>
      </c>
      <c r="D285" s="253" t="s">
        <v>439</v>
      </c>
      <c r="E285" s="254" t="s">
        <v>1735</v>
      </c>
      <c r="F285" s="255" t="s">
        <v>1736</v>
      </c>
      <c r="G285" s="256" t="s">
        <v>946</v>
      </c>
      <c r="H285" s="257">
        <v>1.3200000000000001</v>
      </c>
      <c r="I285" s="258"/>
      <c r="J285" s="259">
        <f>ROUND(I285*H285,2)</f>
        <v>0</v>
      </c>
      <c r="K285" s="255" t="s">
        <v>1119</v>
      </c>
      <c r="L285" s="260"/>
      <c r="M285" s="261" t="s">
        <v>1</v>
      </c>
      <c r="N285" s="262" t="s">
        <v>45</v>
      </c>
      <c r="O285" s="92"/>
      <c r="P285" s="236">
        <f>O285*H285</f>
        <v>0</v>
      </c>
      <c r="Q285" s="236">
        <v>0.0028500000000000001</v>
      </c>
      <c r="R285" s="236">
        <f>Q285*H285</f>
        <v>0.0037620000000000002</v>
      </c>
      <c r="S285" s="236">
        <v>0</v>
      </c>
      <c r="T285" s="23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8" t="s">
        <v>189</v>
      </c>
      <c r="AT285" s="238" t="s">
        <v>439</v>
      </c>
      <c r="AU285" s="238" t="s">
        <v>90</v>
      </c>
      <c r="AY285" s="18" t="s">
        <v>156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8" t="s">
        <v>88</v>
      </c>
      <c r="BK285" s="239">
        <f>ROUND(I285*H285,2)</f>
        <v>0</v>
      </c>
      <c r="BL285" s="18" t="s">
        <v>172</v>
      </c>
      <c r="BM285" s="238" t="s">
        <v>1737</v>
      </c>
    </row>
    <row r="286" s="2" customFormat="1">
      <c r="A286" s="39"/>
      <c r="B286" s="40"/>
      <c r="C286" s="41"/>
      <c r="D286" s="240" t="s">
        <v>1121</v>
      </c>
      <c r="E286" s="41"/>
      <c r="F286" s="285" t="s">
        <v>1736</v>
      </c>
      <c r="G286" s="41"/>
      <c r="H286" s="41"/>
      <c r="I286" s="242"/>
      <c r="J286" s="41"/>
      <c r="K286" s="41"/>
      <c r="L286" s="45"/>
      <c r="M286" s="243"/>
      <c r="N286" s="244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1121</v>
      </c>
      <c r="AU286" s="18" t="s">
        <v>90</v>
      </c>
    </row>
    <row r="287" s="15" customFormat="1">
      <c r="A287" s="15"/>
      <c r="B287" s="288"/>
      <c r="C287" s="289"/>
      <c r="D287" s="240" t="s">
        <v>443</v>
      </c>
      <c r="E287" s="290" t="s">
        <v>1</v>
      </c>
      <c r="F287" s="291" t="s">
        <v>1717</v>
      </c>
      <c r="G287" s="289"/>
      <c r="H287" s="290" t="s">
        <v>1</v>
      </c>
      <c r="I287" s="292"/>
      <c r="J287" s="289"/>
      <c r="K287" s="289"/>
      <c r="L287" s="293"/>
      <c r="M287" s="294"/>
      <c r="N287" s="295"/>
      <c r="O287" s="295"/>
      <c r="P287" s="295"/>
      <c r="Q287" s="295"/>
      <c r="R287" s="295"/>
      <c r="S287" s="295"/>
      <c r="T287" s="296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97" t="s">
        <v>443</v>
      </c>
      <c r="AU287" s="297" t="s">
        <v>90</v>
      </c>
      <c r="AV287" s="15" t="s">
        <v>88</v>
      </c>
      <c r="AW287" s="15" t="s">
        <v>36</v>
      </c>
      <c r="AX287" s="15" t="s">
        <v>80</v>
      </c>
      <c r="AY287" s="297" t="s">
        <v>156</v>
      </c>
    </row>
    <row r="288" s="13" customFormat="1">
      <c r="A288" s="13"/>
      <c r="B288" s="263"/>
      <c r="C288" s="264"/>
      <c r="D288" s="240" t="s">
        <v>443</v>
      </c>
      <c r="E288" s="265" t="s">
        <v>1</v>
      </c>
      <c r="F288" s="266" t="s">
        <v>1738</v>
      </c>
      <c r="G288" s="264"/>
      <c r="H288" s="267">
        <v>0.44</v>
      </c>
      <c r="I288" s="268"/>
      <c r="J288" s="264"/>
      <c r="K288" s="264"/>
      <c r="L288" s="269"/>
      <c r="M288" s="270"/>
      <c r="N288" s="271"/>
      <c r="O288" s="271"/>
      <c r="P288" s="271"/>
      <c r="Q288" s="271"/>
      <c r="R288" s="271"/>
      <c r="S288" s="271"/>
      <c r="T288" s="27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3" t="s">
        <v>443</v>
      </c>
      <c r="AU288" s="273" t="s">
        <v>90</v>
      </c>
      <c r="AV288" s="13" t="s">
        <v>90</v>
      </c>
      <c r="AW288" s="13" t="s">
        <v>36</v>
      </c>
      <c r="AX288" s="13" t="s">
        <v>80</v>
      </c>
      <c r="AY288" s="273" t="s">
        <v>156</v>
      </c>
    </row>
    <row r="289" s="15" customFormat="1">
      <c r="A289" s="15"/>
      <c r="B289" s="288"/>
      <c r="C289" s="289"/>
      <c r="D289" s="240" t="s">
        <v>443</v>
      </c>
      <c r="E289" s="290" t="s">
        <v>1</v>
      </c>
      <c r="F289" s="291" t="s">
        <v>1718</v>
      </c>
      <c r="G289" s="289"/>
      <c r="H289" s="290" t="s">
        <v>1</v>
      </c>
      <c r="I289" s="292"/>
      <c r="J289" s="289"/>
      <c r="K289" s="289"/>
      <c r="L289" s="293"/>
      <c r="M289" s="294"/>
      <c r="N289" s="295"/>
      <c r="O289" s="295"/>
      <c r="P289" s="295"/>
      <c r="Q289" s="295"/>
      <c r="R289" s="295"/>
      <c r="S289" s="295"/>
      <c r="T289" s="296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97" t="s">
        <v>443</v>
      </c>
      <c r="AU289" s="297" t="s">
        <v>90</v>
      </c>
      <c r="AV289" s="15" t="s">
        <v>88</v>
      </c>
      <c r="AW289" s="15" t="s">
        <v>36</v>
      </c>
      <c r="AX289" s="15" t="s">
        <v>80</v>
      </c>
      <c r="AY289" s="297" t="s">
        <v>156</v>
      </c>
    </row>
    <row r="290" s="13" customFormat="1">
      <c r="A290" s="13"/>
      <c r="B290" s="263"/>
      <c r="C290" s="264"/>
      <c r="D290" s="240" t="s">
        <v>443</v>
      </c>
      <c r="E290" s="265" t="s">
        <v>1</v>
      </c>
      <c r="F290" s="266" t="s">
        <v>1739</v>
      </c>
      <c r="G290" s="264"/>
      <c r="H290" s="267">
        <v>0.88</v>
      </c>
      <c r="I290" s="268"/>
      <c r="J290" s="264"/>
      <c r="K290" s="264"/>
      <c r="L290" s="269"/>
      <c r="M290" s="270"/>
      <c r="N290" s="271"/>
      <c r="O290" s="271"/>
      <c r="P290" s="271"/>
      <c r="Q290" s="271"/>
      <c r="R290" s="271"/>
      <c r="S290" s="271"/>
      <c r="T290" s="27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73" t="s">
        <v>443</v>
      </c>
      <c r="AU290" s="273" t="s">
        <v>90</v>
      </c>
      <c r="AV290" s="13" t="s">
        <v>90</v>
      </c>
      <c r="AW290" s="13" t="s">
        <v>36</v>
      </c>
      <c r="AX290" s="13" t="s">
        <v>80</v>
      </c>
      <c r="AY290" s="273" t="s">
        <v>156</v>
      </c>
    </row>
    <row r="291" s="14" customFormat="1">
      <c r="A291" s="14"/>
      <c r="B291" s="274"/>
      <c r="C291" s="275"/>
      <c r="D291" s="240" t="s">
        <v>443</v>
      </c>
      <c r="E291" s="276" t="s">
        <v>1</v>
      </c>
      <c r="F291" s="277" t="s">
        <v>445</v>
      </c>
      <c r="G291" s="275"/>
      <c r="H291" s="278">
        <v>1.3200000000000001</v>
      </c>
      <c r="I291" s="279"/>
      <c r="J291" s="275"/>
      <c r="K291" s="275"/>
      <c r="L291" s="280"/>
      <c r="M291" s="281"/>
      <c r="N291" s="282"/>
      <c r="O291" s="282"/>
      <c r="P291" s="282"/>
      <c r="Q291" s="282"/>
      <c r="R291" s="282"/>
      <c r="S291" s="282"/>
      <c r="T291" s="28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84" t="s">
        <v>443</v>
      </c>
      <c r="AU291" s="284" t="s">
        <v>90</v>
      </c>
      <c r="AV291" s="14" t="s">
        <v>172</v>
      </c>
      <c r="AW291" s="14" t="s">
        <v>36</v>
      </c>
      <c r="AX291" s="14" t="s">
        <v>88</v>
      </c>
      <c r="AY291" s="284" t="s">
        <v>156</v>
      </c>
    </row>
    <row r="292" s="2" customFormat="1" ht="24.15" customHeight="1">
      <c r="A292" s="39"/>
      <c r="B292" s="40"/>
      <c r="C292" s="227" t="s">
        <v>266</v>
      </c>
      <c r="D292" s="227" t="s">
        <v>160</v>
      </c>
      <c r="E292" s="228" t="s">
        <v>1251</v>
      </c>
      <c r="F292" s="229" t="s">
        <v>1252</v>
      </c>
      <c r="G292" s="230" t="s">
        <v>317</v>
      </c>
      <c r="H292" s="231">
        <v>1</v>
      </c>
      <c r="I292" s="232"/>
      <c r="J292" s="233">
        <f>ROUND(I292*H292,2)</f>
        <v>0</v>
      </c>
      <c r="K292" s="229" t="s">
        <v>1119</v>
      </c>
      <c r="L292" s="45"/>
      <c r="M292" s="234" t="s">
        <v>1</v>
      </c>
      <c r="N292" s="235" t="s">
        <v>45</v>
      </c>
      <c r="O292" s="92"/>
      <c r="P292" s="236">
        <f>O292*H292</f>
        <v>0</v>
      </c>
      <c r="Q292" s="236">
        <v>6.0000000000000002E-05</v>
      </c>
      <c r="R292" s="236">
        <f>Q292*H292</f>
        <v>6.0000000000000002E-05</v>
      </c>
      <c r="S292" s="236">
        <v>0</v>
      </c>
      <c r="T292" s="23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8" t="s">
        <v>172</v>
      </c>
      <c r="AT292" s="238" t="s">
        <v>160</v>
      </c>
      <c r="AU292" s="238" t="s">
        <v>90</v>
      </c>
      <c r="AY292" s="18" t="s">
        <v>156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8" t="s">
        <v>88</v>
      </c>
      <c r="BK292" s="239">
        <f>ROUND(I292*H292,2)</f>
        <v>0</v>
      </c>
      <c r="BL292" s="18" t="s">
        <v>172</v>
      </c>
      <c r="BM292" s="238" t="s">
        <v>1740</v>
      </c>
    </row>
    <row r="293" s="2" customFormat="1">
      <c r="A293" s="39"/>
      <c r="B293" s="40"/>
      <c r="C293" s="41"/>
      <c r="D293" s="240" t="s">
        <v>1121</v>
      </c>
      <c r="E293" s="41"/>
      <c r="F293" s="285" t="s">
        <v>1254</v>
      </c>
      <c r="G293" s="41"/>
      <c r="H293" s="41"/>
      <c r="I293" s="242"/>
      <c r="J293" s="41"/>
      <c r="K293" s="41"/>
      <c r="L293" s="45"/>
      <c r="M293" s="243"/>
      <c r="N293" s="244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1121</v>
      </c>
      <c r="AU293" s="18" t="s">
        <v>90</v>
      </c>
    </row>
    <row r="294" s="2" customFormat="1">
      <c r="A294" s="39"/>
      <c r="B294" s="40"/>
      <c r="C294" s="41"/>
      <c r="D294" s="286" t="s">
        <v>1123</v>
      </c>
      <c r="E294" s="41"/>
      <c r="F294" s="287" t="s">
        <v>1255</v>
      </c>
      <c r="G294" s="41"/>
      <c r="H294" s="41"/>
      <c r="I294" s="242"/>
      <c r="J294" s="41"/>
      <c r="K294" s="41"/>
      <c r="L294" s="45"/>
      <c r="M294" s="243"/>
      <c r="N294" s="244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1123</v>
      </c>
      <c r="AU294" s="18" t="s">
        <v>90</v>
      </c>
    </row>
    <row r="295" s="15" customFormat="1">
      <c r="A295" s="15"/>
      <c r="B295" s="288"/>
      <c r="C295" s="289"/>
      <c r="D295" s="240" t="s">
        <v>443</v>
      </c>
      <c r="E295" s="290" t="s">
        <v>1</v>
      </c>
      <c r="F295" s="291" t="s">
        <v>1716</v>
      </c>
      <c r="G295" s="289"/>
      <c r="H295" s="290" t="s">
        <v>1</v>
      </c>
      <c r="I295" s="292"/>
      <c r="J295" s="289"/>
      <c r="K295" s="289"/>
      <c r="L295" s="293"/>
      <c r="M295" s="294"/>
      <c r="N295" s="295"/>
      <c r="O295" s="295"/>
      <c r="P295" s="295"/>
      <c r="Q295" s="295"/>
      <c r="R295" s="295"/>
      <c r="S295" s="295"/>
      <c r="T295" s="296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97" t="s">
        <v>443</v>
      </c>
      <c r="AU295" s="297" t="s">
        <v>90</v>
      </c>
      <c r="AV295" s="15" t="s">
        <v>88</v>
      </c>
      <c r="AW295" s="15" t="s">
        <v>36</v>
      </c>
      <c r="AX295" s="15" t="s">
        <v>80</v>
      </c>
      <c r="AY295" s="297" t="s">
        <v>156</v>
      </c>
    </row>
    <row r="296" s="15" customFormat="1">
      <c r="A296" s="15"/>
      <c r="B296" s="288"/>
      <c r="C296" s="289"/>
      <c r="D296" s="240" t="s">
        <v>443</v>
      </c>
      <c r="E296" s="290" t="s">
        <v>1</v>
      </c>
      <c r="F296" s="291" t="s">
        <v>1741</v>
      </c>
      <c r="G296" s="289"/>
      <c r="H296" s="290" t="s">
        <v>1</v>
      </c>
      <c r="I296" s="292"/>
      <c r="J296" s="289"/>
      <c r="K296" s="289"/>
      <c r="L296" s="293"/>
      <c r="M296" s="294"/>
      <c r="N296" s="295"/>
      <c r="O296" s="295"/>
      <c r="P296" s="295"/>
      <c r="Q296" s="295"/>
      <c r="R296" s="295"/>
      <c r="S296" s="295"/>
      <c r="T296" s="296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97" t="s">
        <v>443</v>
      </c>
      <c r="AU296" s="297" t="s">
        <v>90</v>
      </c>
      <c r="AV296" s="15" t="s">
        <v>88</v>
      </c>
      <c r="AW296" s="15" t="s">
        <v>36</v>
      </c>
      <c r="AX296" s="15" t="s">
        <v>80</v>
      </c>
      <c r="AY296" s="297" t="s">
        <v>156</v>
      </c>
    </row>
    <row r="297" s="13" customFormat="1">
      <c r="A297" s="13"/>
      <c r="B297" s="263"/>
      <c r="C297" s="264"/>
      <c r="D297" s="240" t="s">
        <v>443</v>
      </c>
      <c r="E297" s="265" t="s">
        <v>1</v>
      </c>
      <c r="F297" s="266" t="s">
        <v>88</v>
      </c>
      <c r="G297" s="264"/>
      <c r="H297" s="267">
        <v>1</v>
      </c>
      <c r="I297" s="268"/>
      <c r="J297" s="264"/>
      <c r="K297" s="264"/>
      <c r="L297" s="269"/>
      <c r="M297" s="270"/>
      <c r="N297" s="271"/>
      <c r="O297" s="271"/>
      <c r="P297" s="271"/>
      <c r="Q297" s="271"/>
      <c r="R297" s="271"/>
      <c r="S297" s="271"/>
      <c r="T297" s="27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73" t="s">
        <v>443</v>
      </c>
      <c r="AU297" s="273" t="s">
        <v>90</v>
      </c>
      <c r="AV297" s="13" t="s">
        <v>90</v>
      </c>
      <c r="AW297" s="13" t="s">
        <v>36</v>
      </c>
      <c r="AX297" s="13" t="s">
        <v>80</v>
      </c>
      <c r="AY297" s="273" t="s">
        <v>156</v>
      </c>
    </row>
    <row r="298" s="14" customFormat="1">
      <c r="A298" s="14"/>
      <c r="B298" s="274"/>
      <c r="C298" s="275"/>
      <c r="D298" s="240" t="s">
        <v>443</v>
      </c>
      <c r="E298" s="276" t="s">
        <v>1</v>
      </c>
      <c r="F298" s="277" t="s">
        <v>445</v>
      </c>
      <c r="G298" s="275"/>
      <c r="H298" s="278">
        <v>1</v>
      </c>
      <c r="I298" s="279"/>
      <c r="J298" s="275"/>
      <c r="K298" s="275"/>
      <c r="L298" s="280"/>
      <c r="M298" s="281"/>
      <c r="N298" s="282"/>
      <c r="O298" s="282"/>
      <c r="P298" s="282"/>
      <c r="Q298" s="282"/>
      <c r="R298" s="282"/>
      <c r="S298" s="282"/>
      <c r="T298" s="28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84" t="s">
        <v>443</v>
      </c>
      <c r="AU298" s="284" t="s">
        <v>90</v>
      </c>
      <c r="AV298" s="14" t="s">
        <v>172</v>
      </c>
      <c r="AW298" s="14" t="s">
        <v>36</v>
      </c>
      <c r="AX298" s="14" t="s">
        <v>88</v>
      </c>
      <c r="AY298" s="284" t="s">
        <v>156</v>
      </c>
    </row>
    <row r="299" s="2" customFormat="1" ht="16.5" customHeight="1">
      <c r="A299" s="39"/>
      <c r="B299" s="40"/>
      <c r="C299" s="253" t="s">
        <v>270</v>
      </c>
      <c r="D299" s="253" t="s">
        <v>439</v>
      </c>
      <c r="E299" s="254" t="s">
        <v>1742</v>
      </c>
      <c r="F299" s="255" t="s">
        <v>1743</v>
      </c>
      <c r="G299" s="256" t="s">
        <v>946</v>
      </c>
      <c r="H299" s="257">
        <v>0.68200000000000005</v>
      </c>
      <c r="I299" s="258"/>
      <c r="J299" s="259">
        <f>ROUND(I299*H299,2)</f>
        <v>0</v>
      </c>
      <c r="K299" s="255" t="s">
        <v>1119</v>
      </c>
      <c r="L299" s="260"/>
      <c r="M299" s="261" t="s">
        <v>1</v>
      </c>
      <c r="N299" s="262" t="s">
        <v>45</v>
      </c>
      <c r="O299" s="92"/>
      <c r="P299" s="236">
        <f>O299*H299</f>
        <v>0</v>
      </c>
      <c r="Q299" s="236">
        <v>0.0013500000000000001</v>
      </c>
      <c r="R299" s="236">
        <f>Q299*H299</f>
        <v>0.0009207000000000001</v>
      </c>
      <c r="S299" s="236">
        <v>0</v>
      </c>
      <c r="T299" s="23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8" t="s">
        <v>189</v>
      </c>
      <c r="AT299" s="238" t="s">
        <v>439</v>
      </c>
      <c r="AU299" s="238" t="s">
        <v>90</v>
      </c>
      <c r="AY299" s="18" t="s">
        <v>156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8" t="s">
        <v>88</v>
      </c>
      <c r="BK299" s="239">
        <f>ROUND(I299*H299,2)</f>
        <v>0</v>
      </c>
      <c r="BL299" s="18" t="s">
        <v>172</v>
      </c>
      <c r="BM299" s="238" t="s">
        <v>1744</v>
      </c>
    </row>
    <row r="300" s="2" customFormat="1">
      <c r="A300" s="39"/>
      <c r="B300" s="40"/>
      <c r="C300" s="41"/>
      <c r="D300" s="240" t="s">
        <v>1121</v>
      </c>
      <c r="E300" s="41"/>
      <c r="F300" s="285" t="s">
        <v>1743</v>
      </c>
      <c r="G300" s="41"/>
      <c r="H300" s="41"/>
      <c r="I300" s="242"/>
      <c r="J300" s="41"/>
      <c r="K300" s="41"/>
      <c r="L300" s="45"/>
      <c r="M300" s="243"/>
      <c r="N300" s="244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1121</v>
      </c>
      <c r="AU300" s="18" t="s">
        <v>90</v>
      </c>
    </row>
    <row r="301" s="15" customFormat="1">
      <c r="A301" s="15"/>
      <c r="B301" s="288"/>
      <c r="C301" s="289"/>
      <c r="D301" s="240" t="s">
        <v>443</v>
      </c>
      <c r="E301" s="290" t="s">
        <v>1</v>
      </c>
      <c r="F301" s="291" t="s">
        <v>1716</v>
      </c>
      <c r="G301" s="289"/>
      <c r="H301" s="290" t="s">
        <v>1</v>
      </c>
      <c r="I301" s="292"/>
      <c r="J301" s="289"/>
      <c r="K301" s="289"/>
      <c r="L301" s="293"/>
      <c r="M301" s="294"/>
      <c r="N301" s="295"/>
      <c r="O301" s="295"/>
      <c r="P301" s="295"/>
      <c r="Q301" s="295"/>
      <c r="R301" s="295"/>
      <c r="S301" s="295"/>
      <c r="T301" s="296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97" t="s">
        <v>443</v>
      </c>
      <c r="AU301" s="297" t="s">
        <v>90</v>
      </c>
      <c r="AV301" s="15" t="s">
        <v>88</v>
      </c>
      <c r="AW301" s="15" t="s">
        <v>36</v>
      </c>
      <c r="AX301" s="15" t="s">
        <v>80</v>
      </c>
      <c r="AY301" s="297" t="s">
        <v>156</v>
      </c>
    </row>
    <row r="302" s="15" customFormat="1">
      <c r="A302" s="15"/>
      <c r="B302" s="288"/>
      <c r="C302" s="289"/>
      <c r="D302" s="240" t="s">
        <v>443</v>
      </c>
      <c r="E302" s="290" t="s">
        <v>1</v>
      </c>
      <c r="F302" s="291" t="s">
        <v>1745</v>
      </c>
      <c r="G302" s="289"/>
      <c r="H302" s="290" t="s">
        <v>1</v>
      </c>
      <c r="I302" s="292"/>
      <c r="J302" s="289"/>
      <c r="K302" s="289"/>
      <c r="L302" s="293"/>
      <c r="M302" s="294"/>
      <c r="N302" s="295"/>
      <c r="O302" s="295"/>
      <c r="P302" s="295"/>
      <c r="Q302" s="295"/>
      <c r="R302" s="295"/>
      <c r="S302" s="295"/>
      <c r="T302" s="296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97" t="s">
        <v>443</v>
      </c>
      <c r="AU302" s="297" t="s">
        <v>90</v>
      </c>
      <c r="AV302" s="15" t="s">
        <v>88</v>
      </c>
      <c r="AW302" s="15" t="s">
        <v>36</v>
      </c>
      <c r="AX302" s="15" t="s">
        <v>80</v>
      </c>
      <c r="AY302" s="297" t="s">
        <v>156</v>
      </c>
    </row>
    <row r="303" s="13" customFormat="1">
      <c r="A303" s="13"/>
      <c r="B303" s="263"/>
      <c r="C303" s="264"/>
      <c r="D303" s="240" t="s">
        <v>443</v>
      </c>
      <c r="E303" s="265" t="s">
        <v>1</v>
      </c>
      <c r="F303" s="266" t="s">
        <v>1746</v>
      </c>
      <c r="G303" s="264"/>
      <c r="H303" s="267">
        <v>0.68200000000000005</v>
      </c>
      <c r="I303" s="268"/>
      <c r="J303" s="264"/>
      <c r="K303" s="264"/>
      <c r="L303" s="269"/>
      <c r="M303" s="270"/>
      <c r="N303" s="271"/>
      <c r="O303" s="271"/>
      <c r="P303" s="271"/>
      <c r="Q303" s="271"/>
      <c r="R303" s="271"/>
      <c r="S303" s="271"/>
      <c r="T303" s="27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73" t="s">
        <v>443</v>
      </c>
      <c r="AU303" s="273" t="s">
        <v>90</v>
      </c>
      <c r="AV303" s="13" t="s">
        <v>90</v>
      </c>
      <c r="AW303" s="13" t="s">
        <v>36</v>
      </c>
      <c r="AX303" s="13" t="s">
        <v>80</v>
      </c>
      <c r="AY303" s="273" t="s">
        <v>156</v>
      </c>
    </row>
    <row r="304" s="14" customFormat="1">
      <c r="A304" s="14"/>
      <c r="B304" s="274"/>
      <c r="C304" s="275"/>
      <c r="D304" s="240" t="s">
        <v>443</v>
      </c>
      <c r="E304" s="276" t="s">
        <v>1</v>
      </c>
      <c r="F304" s="277" t="s">
        <v>445</v>
      </c>
      <c r="G304" s="275"/>
      <c r="H304" s="278">
        <v>0.68200000000000005</v>
      </c>
      <c r="I304" s="279"/>
      <c r="J304" s="275"/>
      <c r="K304" s="275"/>
      <c r="L304" s="280"/>
      <c r="M304" s="281"/>
      <c r="N304" s="282"/>
      <c r="O304" s="282"/>
      <c r="P304" s="282"/>
      <c r="Q304" s="282"/>
      <c r="R304" s="282"/>
      <c r="S304" s="282"/>
      <c r="T304" s="28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84" t="s">
        <v>443</v>
      </c>
      <c r="AU304" s="284" t="s">
        <v>90</v>
      </c>
      <c r="AV304" s="14" t="s">
        <v>172</v>
      </c>
      <c r="AW304" s="14" t="s">
        <v>36</v>
      </c>
      <c r="AX304" s="14" t="s">
        <v>88</v>
      </c>
      <c r="AY304" s="284" t="s">
        <v>156</v>
      </c>
    </row>
    <row r="305" s="2" customFormat="1" ht="21.75" customHeight="1">
      <c r="A305" s="39"/>
      <c r="B305" s="40"/>
      <c r="C305" s="227" t="s">
        <v>274</v>
      </c>
      <c r="D305" s="227" t="s">
        <v>160</v>
      </c>
      <c r="E305" s="228" t="s">
        <v>1747</v>
      </c>
      <c r="F305" s="229" t="s">
        <v>1748</v>
      </c>
      <c r="G305" s="230" t="s">
        <v>1118</v>
      </c>
      <c r="H305" s="231">
        <v>19.699999999999999</v>
      </c>
      <c r="I305" s="232"/>
      <c r="J305" s="233">
        <f>ROUND(I305*H305,2)</f>
        <v>0</v>
      </c>
      <c r="K305" s="229" t="s">
        <v>1177</v>
      </c>
      <c r="L305" s="45"/>
      <c r="M305" s="234" t="s">
        <v>1</v>
      </c>
      <c r="N305" s="235" t="s">
        <v>45</v>
      </c>
      <c r="O305" s="92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8" t="s">
        <v>172</v>
      </c>
      <c r="AT305" s="238" t="s">
        <v>160</v>
      </c>
      <c r="AU305" s="238" t="s">
        <v>90</v>
      </c>
      <c r="AY305" s="18" t="s">
        <v>156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8" t="s">
        <v>88</v>
      </c>
      <c r="BK305" s="239">
        <f>ROUND(I305*H305,2)</f>
        <v>0</v>
      </c>
      <c r="BL305" s="18" t="s">
        <v>172</v>
      </c>
      <c r="BM305" s="238" t="s">
        <v>1749</v>
      </c>
    </row>
    <row r="306" s="2" customFormat="1">
      <c r="A306" s="39"/>
      <c r="B306" s="40"/>
      <c r="C306" s="41"/>
      <c r="D306" s="240" t="s">
        <v>1121</v>
      </c>
      <c r="E306" s="41"/>
      <c r="F306" s="285" t="s">
        <v>1750</v>
      </c>
      <c r="G306" s="41"/>
      <c r="H306" s="41"/>
      <c r="I306" s="242"/>
      <c r="J306" s="41"/>
      <c r="K306" s="41"/>
      <c r="L306" s="45"/>
      <c r="M306" s="243"/>
      <c r="N306" s="244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1121</v>
      </c>
      <c r="AU306" s="18" t="s">
        <v>90</v>
      </c>
    </row>
    <row r="307" s="15" customFormat="1">
      <c r="A307" s="15"/>
      <c r="B307" s="288"/>
      <c r="C307" s="289"/>
      <c r="D307" s="240" t="s">
        <v>443</v>
      </c>
      <c r="E307" s="290" t="s">
        <v>1</v>
      </c>
      <c r="F307" s="291" t="s">
        <v>1751</v>
      </c>
      <c r="G307" s="289"/>
      <c r="H307" s="290" t="s">
        <v>1</v>
      </c>
      <c r="I307" s="292"/>
      <c r="J307" s="289"/>
      <c r="K307" s="289"/>
      <c r="L307" s="293"/>
      <c r="M307" s="294"/>
      <c r="N307" s="295"/>
      <c r="O307" s="295"/>
      <c r="P307" s="295"/>
      <c r="Q307" s="295"/>
      <c r="R307" s="295"/>
      <c r="S307" s="295"/>
      <c r="T307" s="296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97" t="s">
        <v>443</v>
      </c>
      <c r="AU307" s="297" t="s">
        <v>90</v>
      </c>
      <c r="AV307" s="15" t="s">
        <v>88</v>
      </c>
      <c r="AW307" s="15" t="s">
        <v>36</v>
      </c>
      <c r="AX307" s="15" t="s">
        <v>80</v>
      </c>
      <c r="AY307" s="297" t="s">
        <v>156</v>
      </c>
    </row>
    <row r="308" s="13" customFormat="1">
      <c r="A308" s="13"/>
      <c r="B308" s="263"/>
      <c r="C308" s="264"/>
      <c r="D308" s="240" t="s">
        <v>443</v>
      </c>
      <c r="E308" s="265" t="s">
        <v>1</v>
      </c>
      <c r="F308" s="266" t="s">
        <v>1752</v>
      </c>
      <c r="G308" s="264"/>
      <c r="H308" s="267">
        <v>19.699999999999999</v>
      </c>
      <c r="I308" s="268"/>
      <c r="J308" s="264"/>
      <c r="K308" s="264"/>
      <c r="L308" s="269"/>
      <c r="M308" s="270"/>
      <c r="N308" s="271"/>
      <c r="O308" s="271"/>
      <c r="P308" s="271"/>
      <c r="Q308" s="271"/>
      <c r="R308" s="271"/>
      <c r="S308" s="271"/>
      <c r="T308" s="27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73" t="s">
        <v>443</v>
      </c>
      <c r="AU308" s="273" t="s">
        <v>90</v>
      </c>
      <c r="AV308" s="13" t="s">
        <v>90</v>
      </c>
      <c r="AW308" s="13" t="s">
        <v>36</v>
      </c>
      <c r="AX308" s="13" t="s">
        <v>80</v>
      </c>
      <c r="AY308" s="273" t="s">
        <v>156</v>
      </c>
    </row>
    <row r="309" s="14" customFormat="1">
      <c r="A309" s="14"/>
      <c r="B309" s="274"/>
      <c r="C309" s="275"/>
      <c r="D309" s="240" t="s">
        <v>443</v>
      </c>
      <c r="E309" s="276" t="s">
        <v>1</v>
      </c>
      <c r="F309" s="277" t="s">
        <v>445</v>
      </c>
      <c r="G309" s="275"/>
      <c r="H309" s="278">
        <v>19.699999999999999</v>
      </c>
      <c r="I309" s="279"/>
      <c r="J309" s="275"/>
      <c r="K309" s="275"/>
      <c r="L309" s="280"/>
      <c r="M309" s="281"/>
      <c r="N309" s="282"/>
      <c r="O309" s="282"/>
      <c r="P309" s="282"/>
      <c r="Q309" s="282"/>
      <c r="R309" s="282"/>
      <c r="S309" s="282"/>
      <c r="T309" s="28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84" t="s">
        <v>443</v>
      </c>
      <c r="AU309" s="284" t="s">
        <v>90</v>
      </c>
      <c r="AV309" s="14" t="s">
        <v>172</v>
      </c>
      <c r="AW309" s="14" t="s">
        <v>36</v>
      </c>
      <c r="AX309" s="14" t="s">
        <v>88</v>
      </c>
      <c r="AY309" s="284" t="s">
        <v>156</v>
      </c>
    </row>
    <row r="310" s="2" customFormat="1" ht="21.75" customHeight="1">
      <c r="A310" s="39"/>
      <c r="B310" s="40"/>
      <c r="C310" s="227" t="s">
        <v>278</v>
      </c>
      <c r="D310" s="227" t="s">
        <v>160</v>
      </c>
      <c r="E310" s="228" t="s">
        <v>1278</v>
      </c>
      <c r="F310" s="229" t="s">
        <v>1279</v>
      </c>
      <c r="G310" s="230" t="s">
        <v>1176</v>
      </c>
      <c r="H310" s="231">
        <v>52.539999999999999</v>
      </c>
      <c r="I310" s="232"/>
      <c r="J310" s="233">
        <f>ROUND(I310*H310,2)</f>
        <v>0</v>
      </c>
      <c r="K310" s="229" t="s">
        <v>1119</v>
      </c>
      <c r="L310" s="45"/>
      <c r="M310" s="234" t="s">
        <v>1</v>
      </c>
      <c r="N310" s="235" t="s">
        <v>45</v>
      </c>
      <c r="O310" s="92"/>
      <c r="P310" s="236">
        <f>O310*H310</f>
        <v>0</v>
      </c>
      <c r="Q310" s="236">
        <v>0.0086499999999999997</v>
      </c>
      <c r="R310" s="236">
        <f>Q310*H310</f>
        <v>0.45447099999999996</v>
      </c>
      <c r="S310" s="236">
        <v>0</v>
      </c>
      <c r="T310" s="23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8" t="s">
        <v>172</v>
      </c>
      <c r="AT310" s="238" t="s">
        <v>160</v>
      </c>
      <c r="AU310" s="238" t="s">
        <v>90</v>
      </c>
      <c r="AY310" s="18" t="s">
        <v>156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8" t="s">
        <v>88</v>
      </c>
      <c r="BK310" s="239">
        <f>ROUND(I310*H310,2)</f>
        <v>0</v>
      </c>
      <c r="BL310" s="18" t="s">
        <v>172</v>
      </c>
      <c r="BM310" s="238" t="s">
        <v>1753</v>
      </c>
    </row>
    <row r="311" s="2" customFormat="1">
      <c r="A311" s="39"/>
      <c r="B311" s="40"/>
      <c r="C311" s="41"/>
      <c r="D311" s="240" t="s">
        <v>1121</v>
      </c>
      <c r="E311" s="41"/>
      <c r="F311" s="285" t="s">
        <v>1754</v>
      </c>
      <c r="G311" s="41"/>
      <c r="H311" s="41"/>
      <c r="I311" s="242"/>
      <c r="J311" s="41"/>
      <c r="K311" s="41"/>
      <c r="L311" s="45"/>
      <c r="M311" s="243"/>
      <c r="N311" s="244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1121</v>
      </c>
      <c r="AU311" s="18" t="s">
        <v>90</v>
      </c>
    </row>
    <row r="312" s="2" customFormat="1">
      <c r="A312" s="39"/>
      <c r="B312" s="40"/>
      <c r="C312" s="41"/>
      <c r="D312" s="286" t="s">
        <v>1123</v>
      </c>
      <c r="E312" s="41"/>
      <c r="F312" s="287" t="s">
        <v>1282</v>
      </c>
      <c r="G312" s="41"/>
      <c r="H312" s="41"/>
      <c r="I312" s="242"/>
      <c r="J312" s="41"/>
      <c r="K312" s="41"/>
      <c r="L312" s="45"/>
      <c r="M312" s="243"/>
      <c r="N312" s="244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1123</v>
      </c>
      <c r="AU312" s="18" t="s">
        <v>90</v>
      </c>
    </row>
    <row r="313" s="15" customFormat="1">
      <c r="A313" s="15"/>
      <c r="B313" s="288"/>
      <c r="C313" s="289"/>
      <c r="D313" s="240" t="s">
        <v>443</v>
      </c>
      <c r="E313" s="290" t="s">
        <v>1</v>
      </c>
      <c r="F313" s="291" t="s">
        <v>1755</v>
      </c>
      <c r="G313" s="289"/>
      <c r="H313" s="290" t="s">
        <v>1</v>
      </c>
      <c r="I313" s="292"/>
      <c r="J313" s="289"/>
      <c r="K313" s="289"/>
      <c r="L313" s="293"/>
      <c r="M313" s="294"/>
      <c r="N313" s="295"/>
      <c r="O313" s="295"/>
      <c r="P313" s="295"/>
      <c r="Q313" s="295"/>
      <c r="R313" s="295"/>
      <c r="S313" s="295"/>
      <c r="T313" s="296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97" t="s">
        <v>443</v>
      </c>
      <c r="AU313" s="297" t="s">
        <v>90</v>
      </c>
      <c r="AV313" s="15" t="s">
        <v>88</v>
      </c>
      <c r="AW313" s="15" t="s">
        <v>36</v>
      </c>
      <c r="AX313" s="15" t="s">
        <v>80</v>
      </c>
      <c r="AY313" s="297" t="s">
        <v>156</v>
      </c>
    </row>
    <row r="314" s="13" customFormat="1">
      <c r="A314" s="13"/>
      <c r="B314" s="263"/>
      <c r="C314" s="264"/>
      <c r="D314" s="240" t="s">
        <v>443</v>
      </c>
      <c r="E314" s="265" t="s">
        <v>1</v>
      </c>
      <c r="F314" s="266" t="s">
        <v>1756</v>
      </c>
      <c r="G314" s="264"/>
      <c r="H314" s="267">
        <v>52.539999999999999</v>
      </c>
      <c r="I314" s="268"/>
      <c r="J314" s="264"/>
      <c r="K314" s="264"/>
      <c r="L314" s="269"/>
      <c r="M314" s="270"/>
      <c r="N314" s="271"/>
      <c r="O314" s="271"/>
      <c r="P314" s="271"/>
      <c r="Q314" s="271"/>
      <c r="R314" s="271"/>
      <c r="S314" s="271"/>
      <c r="T314" s="27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73" t="s">
        <v>443</v>
      </c>
      <c r="AU314" s="273" t="s">
        <v>90</v>
      </c>
      <c r="AV314" s="13" t="s">
        <v>90</v>
      </c>
      <c r="AW314" s="13" t="s">
        <v>36</v>
      </c>
      <c r="AX314" s="13" t="s">
        <v>80</v>
      </c>
      <c r="AY314" s="273" t="s">
        <v>156</v>
      </c>
    </row>
    <row r="315" s="14" customFormat="1">
      <c r="A315" s="14"/>
      <c r="B315" s="274"/>
      <c r="C315" s="275"/>
      <c r="D315" s="240" t="s">
        <v>443</v>
      </c>
      <c r="E315" s="276" t="s">
        <v>1</v>
      </c>
      <c r="F315" s="277" t="s">
        <v>445</v>
      </c>
      <c r="G315" s="275"/>
      <c r="H315" s="278">
        <v>52.539999999999999</v>
      </c>
      <c r="I315" s="279"/>
      <c r="J315" s="275"/>
      <c r="K315" s="275"/>
      <c r="L315" s="280"/>
      <c r="M315" s="281"/>
      <c r="N315" s="282"/>
      <c r="O315" s="282"/>
      <c r="P315" s="282"/>
      <c r="Q315" s="282"/>
      <c r="R315" s="282"/>
      <c r="S315" s="282"/>
      <c r="T315" s="28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84" t="s">
        <v>443</v>
      </c>
      <c r="AU315" s="284" t="s">
        <v>90</v>
      </c>
      <c r="AV315" s="14" t="s">
        <v>172</v>
      </c>
      <c r="AW315" s="14" t="s">
        <v>36</v>
      </c>
      <c r="AX315" s="14" t="s">
        <v>88</v>
      </c>
      <c r="AY315" s="284" t="s">
        <v>156</v>
      </c>
    </row>
    <row r="316" s="2" customFormat="1" ht="21.75" customHeight="1">
      <c r="A316" s="39"/>
      <c r="B316" s="40"/>
      <c r="C316" s="227" t="s">
        <v>282</v>
      </c>
      <c r="D316" s="227" t="s">
        <v>160</v>
      </c>
      <c r="E316" s="228" t="s">
        <v>1292</v>
      </c>
      <c r="F316" s="229" t="s">
        <v>1293</v>
      </c>
      <c r="G316" s="230" t="s">
        <v>1176</v>
      </c>
      <c r="H316" s="231">
        <v>52.539999999999999</v>
      </c>
      <c r="I316" s="232"/>
      <c r="J316" s="233">
        <f>ROUND(I316*H316,2)</f>
        <v>0</v>
      </c>
      <c r="K316" s="229" t="s">
        <v>1119</v>
      </c>
      <c r="L316" s="45"/>
      <c r="M316" s="234" t="s">
        <v>1</v>
      </c>
      <c r="N316" s="235" t="s">
        <v>45</v>
      </c>
      <c r="O316" s="92"/>
      <c r="P316" s="236">
        <f>O316*H316</f>
        <v>0</v>
      </c>
      <c r="Q316" s="236">
        <v>0</v>
      </c>
      <c r="R316" s="236">
        <f>Q316*H316</f>
        <v>0</v>
      </c>
      <c r="S316" s="236">
        <v>0</v>
      </c>
      <c r="T316" s="237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8" t="s">
        <v>172</v>
      </c>
      <c r="AT316" s="238" t="s">
        <v>160</v>
      </c>
      <c r="AU316" s="238" t="s">
        <v>90</v>
      </c>
      <c r="AY316" s="18" t="s">
        <v>156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8" t="s">
        <v>88</v>
      </c>
      <c r="BK316" s="239">
        <f>ROUND(I316*H316,2)</f>
        <v>0</v>
      </c>
      <c r="BL316" s="18" t="s">
        <v>172</v>
      </c>
      <c r="BM316" s="238" t="s">
        <v>1757</v>
      </c>
    </row>
    <row r="317" s="2" customFormat="1">
      <c r="A317" s="39"/>
      <c r="B317" s="40"/>
      <c r="C317" s="41"/>
      <c r="D317" s="240" t="s">
        <v>1121</v>
      </c>
      <c r="E317" s="41"/>
      <c r="F317" s="285" t="s">
        <v>1295</v>
      </c>
      <c r="G317" s="41"/>
      <c r="H317" s="41"/>
      <c r="I317" s="242"/>
      <c r="J317" s="41"/>
      <c r="K317" s="41"/>
      <c r="L317" s="45"/>
      <c r="M317" s="243"/>
      <c r="N317" s="244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1121</v>
      </c>
      <c r="AU317" s="18" t="s">
        <v>90</v>
      </c>
    </row>
    <row r="318" s="2" customFormat="1">
      <c r="A318" s="39"/>
      <c r="B318" s="40"/>
      <c r="C318" s="41"/>
      <c r="D318" s="286" t="s">
        <v>1123</v>
      </c>
      <c r="E318" s="41"/>
      <c r="F318" s="287" t="s">
        <v>1296</v>
      </c>
      <c r="G318" s="41"/>
      <c r="H318" s="41"/>
      <c r="I318" s="242"/>
      <c r="J318" s="41"/>
      <c r="K318" s="41"/>
      <c r="L318" s="45"/>
      <c r="M318" s="243"/>
      <c r="N318" s="244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1123</v>
      </c>
      <c r="AU318" s="18" t="s">
        <v>90</v>
      </c>
    </row>
    <row r="319" s="2" customFormat="1" ht="24.15" customHeight="1">
      <c r="A319" s="39"/>
      <c r="B319" s="40"/>
      <c r="C319" s="227" t="s">
        <v>285</v>
      </c>
      <c r="D319" s="227" t="s">
        <v>160</v>
      </c>
      <c r="E319" s="228" t="s">
        <v>1302</v>
      </c>
      <c r="F319" s="229" t="s">
        <v>1303</v>
      </c>
      <c r="G319" s="230" t="s">
        <v>1241</v>
      </c>
      <c r="H319" s="231">
        <v>0.034000000000000002</v>
      </c>
      <c r="I319" s="232"/>
      <c r="J319" s="233">
        <f>ROUND(I319*H319,2)</f>
        <v>0</v>
      </c>
      <c r="K319" s="229" t="s">
        <v>1119</v>
      </c>
      <c r="L319" s="45"/>
      <c r="M319" s="234" t="s">
        <v>1</v>
      </c>
      <c r="N319" s="235" t="s">
        <v>45</v>
      </c>
      <c r="O319" s="92"/>
      <c r="P319" s="236">
        <f>O319*H319</f>
        <v>0</v>
      </c>
      <c r="Q319" s="236">
        <v>1.09528</v>
      </c>
      <c r="R319" s="236">
        <f>Q319*H319</f>
        <v>0.037239520000000005</v>
      </c>
      <c r="S319" s="236">
        <v>0</v>
      </c>
      <c r="T319" s="237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8" t="s">
        <v>172</v>
      </c>
      <c r="AT319" s="238" t="s">
        <v>160</v>
      </c>
      <c r="AU319" s="238" t="s">
        <v>90</v>
      </c>
      <c r="AY319" s="18" t="s">
        <v>156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8" t="s">
        <v>88</v>
      </c>
      <c r="BK319" s="239">
        <f>ROUND(I319*H319,2)</f>
        <v>0</v>
      </c>
      <c r="BL319" s="18" t="s">
        <v>172</v>
      </c>
      <c r="BM319" s="238" t="s">
        <v>1758</v>
      </c>
    </row>
    <row r="320" s="2" customFormat="1">
      <c r="A320" s="39"/>
      <c r="B320" s="40"/>
      <c r="C320" s="41"/>
      <c r="D320" s="240" t="s">
        <v>1121</v>
      </c>
      <c r="E320" s="41"/>
      <c r="F320" s="285" t="s">
        <v>1759</v>
      </c>
      <c r="G320" s="41"/>
      <c r="H320" s="41"/>
      <c r="I320" s="242"/>
      <c r="J320" s="41"/>
      <c r="K320" s="41"/>
      <c r="L320" s="45"/>
      <c r="M320" s="243"/>
      <c r="N320" s="244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1121</v>
      </c>
      <c r="AU320" s="18" t="s">
        <v>90</v>
      </c>
    </row>
    <row r="321" s="2" customFormat="1">
      <c r="A321" s="39"/>
      <c r="B321" s="40"/>
      <c r="C321" s="41"/>
      <c r="D321" s="286" t="s">
        <v>1123</v>
      </c>
      <c r="E321" s="41"/>
      <c r="F321" s="287" t="s">
        <v>1306</v>
      </c>
      <c r="G321" s="41"/>
      <c r="H321" s="41"/>
      <c r="I321" s="242"/>
      <c r="J321" s="41"/>
      <c r="K321" s="41"/>
      <c r="L321" s="45"/>
      <c r="M321" s="243"/>
      <c r="N321" s="244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1123</v>
      </c>
      <c r="AU321" s="18" t="s">
        <v>90</v>
      </c>
    </row>
    <row r="322" s="15" customFormat="1">
      <c r="A322" s="15"/>
      <c r="B322" s="288"/>
      <c r="C322" s="289"/>
      <c r="D322" s="240" t="s">
        <v>443</v>
      </c>
      <c r="E322" s="290" t="s">
        <v>1</v>
      </c>
      <c r="F322" s="291" t="s">
        <v>1760</v>
      </c>
      <c r="G322" s="289"/>
      <c r="H322" s="290" t="s">
        <v>1</v>
      </c>
      <c r="I322" s="292"/>
      <c r="J322" s="289"/>
      <c r="K322" s="289"/>
      <c r="L322" s="293"/>
      <c r="M322" s="294"/>
      <c r="N322" s="295"/>
      <c r="O322" s="295"/>
      <c r="P322" s="295"/>
      <c r="Q322" s="295"/>
      <c r="R322" s="295"/>
      <c r="S322" s="295"/>
      <c r="T322" s="296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97" t="s">
        <v>443</v>
      </c>
      <c r="AU322" s="297" t="s">
        <v>90</v>
      </c>
      <c r="AV322" s="15" t="s">
        <v>88</v>
      </c>
      <c r="AW322" s="15" t="s">
        <v>36</v>
      </c>
      <c r="AX322" s="15" t="s">
        <v>80</v>
      </c>
      <c r="AY322" s="297" t="s">
        <v>156</v>
      </c>
    </row>
    <row r="323" s="13" customFormat="1">
      <c r="A323" s="13"/>
      <c r="B323" s="263"/>
      <c r="C323" s="264"/>
      <c r="D323" s="240" t="s">
        <v>443</v>
      </c>
      <c r="E323" s="265" t="s">
        <v>1</v>
      </c>
      <c r="F323" s="266" t="s">
        <v>1761</v>
      </c>
      <c r="G323" s="264"/>
      <c r="H323" s="267">
        <v>0.034000000000000002</v>
      </c>
      <c r="I323" s="268"/>
      <c r="J323" s="264"/>
      <c r="K323" s="264"/>
      <c r="L323" s="269"/>
      <c r="M323" s="270"/>
      <c r="N323" s="271"/>
      <c r="O323" s="271"/>
      <c r="P323" s="271"/>
      <c r="Q323" s="271"/>
      <c r="R323" s="271"/>
      <c r="S323" s="271"/>
      <c r="T323" s="27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73" t="s">
        <v>443</v>
      </c>
      <c r="AU323" s="273" t="s">
        <v>90</v>
      </c>
      <c r="AV323" s="13" t="s">
        <v>90</v>
      </c>
      <c r="AW323" s="13" t="s">
        <v>36</v>
      </c>
      <c r="AX323" s="13" t="s">
        <v>80</v>
      </c>
      <c r="AY323" s="273" t="s">
        <v>156</v>
      </c>
    </row>
    <row r="324" s="14" customFormat="1">
      <c r="A324" s="14"/>
      <c r="B324" s="274"/>
      <c r="C324" s="275"/>
      <c r="D324" s="240" t="s">
        <v>443</v>
      </c>
      <c r="E324" s="276" t="s">
        <v>1</v>
      </c>
      <c r="F324" s="277" t="s">
        <v>445</v>
      </c>
      <c r="G324" s="275"/>
      <c r="H324" s="278">
        <v>0.034000000000000002</v>
      </c>
      <c r="I324" s="279"/>
      <c r="J324" s="275"/>
      <c r="K324" s="275"/>
      <c r="L324" s="280"/>
      <c r="M324" s="281"/>
      <c r="N324" s="282"/>
      <c r="O324" s="282"/>
      <c r="P324" s="282"/>
      <c r="Q324" s="282"/>
      <c r="R324" s="282"/>
      <c r="S324" s="282"/>
      <c r="T324" s="28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84" t="s">
        <v>443</v>
      </c>
      <c r="AU324" s="284" t="s">
        <v>90</v>
      </c>
      <c r="AV324" s="14" t="s">
        <v>172</v>
      </c>
      <c r="AW324" s="14" t="s">
        <v>36</v>
      </c>
      <c r="AX324" s="14" t="s">
        <v>88</v>
      </c>
      <c r="AY324" s="284" t="s">
        <v>156</v>
      </c>
    </row>
    <row r="325" s="2" customFormat="1" ht="24.15" customHeight="1">
      <c r="A325" s="39"/>
      <c r="B325" s="40"/>
      <c r="C325" s="227" t="s">
        <v>289</v>
      </c>
      <c r="D325" s="227" t="s">
        <v>160</v>
      </c>
      <c r="E325" s="228" t="s">
        <v>1325</v>
      </c>
      <c r="F325" s="229" t="s">
        <v>1326</v>
      </c>
      <c r="G325" s="230" t="s">
        <v>1241</v>
      </c>
      <c r="H325" s="231">
        <v>0.36899999999999999</v>
      </c>
      <c r="I325" s="232"/>
      <c r="J325" s="233">
        <f>ROUND(I325*H325,2)</f>
        <v>0</v>
      </c>
      <c r="K325" s="229" t="s">
        <v>1119</v>
      </c>
      <c r="L325" s="45"/>
      <c r="M325" s="234" t="s">
        <v>1</v>
      </c>
      <c r="N325" s="235" t="s">
        <v>45</v>
      </c>
      <c r="O325" s="92"/>
      <c r="P325" s="236">
        <f>O325*H325</f>
        <v>0</v>
      </c>
      <c r="Q325" s="236">
        <v>1.03955</v>
      </c>
      <c r="R325" s="236">
        <f>Q325*H325</f>
        <v>0.38359394999999996</v>
      </c>
      <c r="S325" s="236">
        <v>0</v>
      </c>
      <c r="T325" s="237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8" t="s">
        <v>172</v>
      </c>
      <c r="AT325" s="238" t="s">
        <v>160</v>
      </c>
      <c r="AU325" s="238" t="s">
        <v>90</v>
      </c>
      <c r="AY325" s="18" t="s">
        <v>156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8" t="s">
        <v>88</v>
      </c>
      <c r="BK325" s="239">
        <f>ROUND(I325*H325,2)</f>
        <v>0</v>
      </c>
      <c r="BL325" s="18" t="s">
        <v>172</v>
      </c>
      <c r="BM325" s="238" t="s">
        <v>1762</v>
      </c>
    </row>
    <row r="326" s="2" customFormat="1">
      <c r="A326" s="39"/>
      <c r="B326" s="40"/>
      <c r="C326" s="41"/>
      <c r="D326" s="240" t="s">
        <v>1121</v>
      </c>
      <c r="E326" s="41"/>
      <c r="F326" s="285" t="s">
        <v>1328</v>
      </c>
      <c r="G326" s="41"/>
      <c r="H326" s="41"/>
      <c r="I326" s="242"/>
      <c r="J326" s="41"/>
      <c r="K326" s="41"/>
      <c r="L326" s="45"/>
      <c r="M326" s="243"/>
      <c r="N326" s="244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1121</v>
      </c>
      <c r="AU326" s="18" t="s">
        <v>90</v>
      </c>
    </row>
    <row r="327" s="2" customFormat="1">
      <c r="A327" s="39"/>
      <c r="B327" s="40"/>
      <c r="C327" s="41"/>
      <c r="D327" s="286" t="s">
        <v>1123</v>
      </c>
      <c r="E327" s="41"/>
      <c r="F327" s="287" t="s">
        <v>1329</v>
      </c>
      <c r="G327" s="41"/>
      <c r="H327" s="41"/>
      <c r="I327" s="242"/>
      <c r="J327" s="41"/>
      <c r="K327" s="41"/>
      <c r="L327" s="45"/>
      <c r="M327" s="243"/>
      <c r="N327" s="244"/>
      <c r="O327" s="92"/>
      <c r="P327" s="92"/>
      <c r="Q327" s="92"/>
      <c r="R327" s="92"/>
      <c r="S327" s="92"/>
      <c r="T327" s="93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1123</v>
      </c>
      <c r="AU327" s="18" t="s">
        <v>90</v>
      </c>
    </row>
    <row r="328" s="15" customFormat="1">
      <c r="A328" s="15"/>
      <c r="B328" s="288"/>
      <c r="C328" s="289"/>
      <c r="D328" s="240" t="s">
        <v>443</v>
      </c>
      <c r="E328" s="290" t="s">
        <v>1</v>
      </c>
      <c r="F328" s="291" t="s">
        <v>1760</v>
      </c>
      <c r="G328" s="289"/>
      <c r="H328" s="290" t="s">
        <v>1</v>
      </c>
      <c r="I328" s="292"/>
      <c r="J328" s="289"/>
      <c r="K328" s="289"/>
      <c r="L328" s="293"/>
      <c r="M328" s="294"/>
      <c r="N328" s="295"/>
      <c r="O328" s="295"/>
      <c r="P328" s="295"/>
      <c r="Q328" s="295"/>
      <c r="R328" s="295"/>
      <c r="S328" s="295"/>
      <c r="T328" s="296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97" t="s">
        <v>443</v>
      </c>
      <c r="AU328" s="297" t="s">
        <v>90</v>
      </c>
      <c r="AV328" s="15" t="s">
        <v>88</v>
      </c>
      <c r="AW328" s="15" t="s">
        <v>36</v>
      </c>
      <c r="AX328" s="15" t="s">
        <v>80</v>
      </c>
      <c r="AY328" s="297" t="s">
        <v>156</v>
      </c>
    </row>
    <row r="329" s="13" customFormat="1">
      <c r="A329" s="13"/>
      <c r="B329" s="263"/>
      <c r="C329" s="264"/>
      <c r="D329" s="240" t="s">
        <v>443</v>
      </c>
      <c r="E329" s="265" t="s">
        <v>1</v>
      </c>
      <c r="F329" s="266" t="s">
        <v>1763</v>
      </c>
      <c r="G329" s="264"/>
      <c r="H329" s="267">
        <v>0.36899999999999999</v>
      </c>
      <c r="I329" s="268"/>
      <c r="J329" s="264"/>
      <c r="K329" s="264"/>
      <c r="L329" s="269"/>
      <c r="M329" s="270"/>
      <c r="N329" s="271"/>
      <c r="O329" s="271"/>
      <c r="P329" s="271"/>
      <c r="Q329" s="271"/>
      <c r="R329" s="271"/>
      <c r="S329" s="271"/>
      <c r="T329" s="27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73" t="s">
        <v>443</v>
      </c>
      <c r="AU329" s="273" t="s">
        <v>90</v>
      </c>
      <c r="AV329" s="13" t="s">
        <v>90</v>
      </c>
      <c r="AW329" s="13" t="s">
        <v>36</v>
      </c>
      <c r="AX329" s="13" t="s">
        <v>80</v>
      </c>
      <c r="AY329" s="273" t="s">
        <v>156</v>
      </c>
    </row>
    <row r="330" s="14" customFormat="1">
      <c r="A330" s="14"/>
      <c r="B330" s="274"/>
      <c r="C330" s="275"/>
      <c r="D330" s="240" t="s">
        <v>443</v>
      </c>
      <c r="E330" s="276" t="s">
        <v>1</v>
      </c>
      <c r="F330" s="277" t="s">
        <v>445</v>
      </c>
      <c r="G330" s="275"/>
      <c r="H330" s="278">
        <v>0.36899999999999999</v>
      </c>
      <c r="I330" s="279"/>
      <c r="J330" s="275"/>
      <c r="K330" s="275"/>
      <c r="L330" s="280"/>
      <c r="M330" s="281"/>
      <c r="N330" s="282"/>
      <c r="O330" s="282"/>
      <c r="P330" s="282"/>
      <c r="Q330" s="282"/>
      <c r="R330" s="282"/>
      <c r="S330" s="282"/>
      <c r="T330" s="28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84" t="s">
        <v>443</v>
      </c>
      <c r="AU330" s="284" t="s">
        <v>90</v>
      </c>
      <c r="AV330" s="14" t="s">
        <v>172</v>
      </c>
      <c r="AW330" s="14" t="s">
        <v>36</v>
      </c>
      <c r="AX330" s="14" t="s">
        <v>88</v>
      </c>
      <c r="AY330" s="284" t="s">
        <v>156</v>
      </c>
    </row>
    <row r="331" s="2" customFormat="1" ht="37.8" customHeight="1">
      <c r="A331" s="39"/>
      <c r="B331" s="40"/>
      <c r="C331" s="227" t="s">
        <v>292</v>
      </c>
      <c r="D331" s="227" t="s">
        <v>160</v>
      </c>
      <c r="E331" s="228" t="s">
        <v>1764</v>
      </c>
      <c r="F331" s="229" t="s">
        <v>1765</v>
      </c>
      <c r="G331" s="230" t="s">
        <v>317</v>
      </c>
      <c r="H331" s="231">
        <v>1</v>
      </c>
      <c r="I331" s="232"/>
      <c r="J331" s="233">
        <f>ROUND(I331*H331,2)</f>
        <v>0</v>
      </c>
      <c r="K331" s="229" t="s">
        <v>1177</v>
      </c>
      <c r="L331" s="45"/>
      <c r="M331" s="234" t="s">
        <v>1</v>
      </c>
      <c r="N331" s="235" t="s">
        <v>45</v>
      </c>
      <c r="O331" s="92"/>
      <c r="P331" s="236">
        <f>O331*H331</f>
        <v>0</v>
      </c>
      <c r="Q331" s="236">
        <v>0.0039100000000000003</v>
      </c>
      <c r="R331" s="236">
        <f>Q331*H331</f>
        <v>0.0039100000000000003</v>
      </c>
      <c r="S331" s="236">
        <v>0</v>
      </c>
      <c r="T331" s="237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8" t="s">
        <v>172</v>
      </c>
      <c r="AT331" s="238" t="s">
        <v>160</v>
      </c>
      <c r="AU331" s="238" t="s">
        <v>90</v>
      </c>
      <c r="AY331" s="18" t="s">
        <v>156</v>
      </c>
      <c r="BE331" s="239">
        <f>IF(N331="základní",J331,0)</f>
        <v>0</v>
      </c>
      <c r="BF331" s="239">
        <f>IF(N331="snížená",J331,0)</f>
        <v>0</v>
      </c>
      <c r="BG331" s="239">
        <f>IF(N331="zákl. přenesená",J331,0)</f>
        <v>0</v>
      </c>
      <c r="BH331" s="239">
        <f>IF(N331="sníž. přenesená",J331,0)</f>
        <v>0</v>
      </c>
      <c r="BI331" s="239">
        <f>IF(N331="nulová",J331,0)</f>
        <v>0</v>
      </c>
      <c r="BJ331" s="18" t="s">
        <v>88</v>
      </c>
      <c r="BK331" s="239">
        <f>ROUND(I331*H331,2)</f>
        <v>0</v>
      </c>
      <c r="BL331" s="18" t="s">
        <v>172</v>
      </c>
      <c r="BM331" s="238" t="s">
        <v>1766</v>
      </c>
    </row>
    <row r="332" s="12" customFormat="1" ht="22.8" customHeight="1">
      <c r="A332" s="12"/>
      <c r="B332" s="211"/>
      <c r="C332" s="212"/>
      <c r="D332" s="213" t="s">
        <v>79</v>
      </c>
      <c r="E332" s="225" t="s">
        <v>172</v>
      </c>
      <c r="F332" s="225" t="s">
        <v>1376</v>
      </c>
      <c r="G332" s="212"/>
      <c r="H332" s="212"/>
      <c r="I332" s="215"/>
      <c r="J332" s="226">
        <f>BK332</f>
        <v>0</v>
      </c>
      <c r="K332" s="212"/>
      <c r="L332" s="217"/>
      <c r="M332" s="218"/>
      <c r="N332" s="219"/>
      <c r="O332" s="219"/>
      <c r="P332" s="220">
        <f>SUM(P333:P359)</f>
        <v>0</v>
      </c>
      <c r="Q332" s="219"/>
      <c r="R332" s="220">
        <f>SUM(R333:R359)</f>
        <v>11.405632260000001</v>
      </c>
      <c r="S332" s="219"/>
      <c r="T332" s="221">
        <f>SUM(T333:T359)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2" t="s">
        <v>155</v>
      </c>
      <c r="AT332" s="223" t="s">
        <v>79</v>
      </c>
      <c r="AU332" s="223" t="s">
        <v>88</v>
      </c>
      <c r="AY332" s="222" t="s">
        <v>156</v>
      </c>
      <c r="BK332" s="224">
        <f>SUM(BK333:BK359)</f>
        <v>0</v>
      </c>
    </row>
    <row r="333" s="2" customFormat="1" ht="16.5" customHeight="1">
      <c r="A333" s="39"/>
      <c r="B333" s="40"/>
      <c r="C333" s="227" t="s">
        <v>296</v>
      </c>
      <c r="D333" s="227" t="s">
        <v>160</v>
      </c>
      <c r="E333" s="228" t="s">
        <v>1767</v>
      </c>
      <c r="F333" s="229" t="s">
        <v>1768</v>
      </c>
      <c r="G333" s="230" t="s">
        <v>1118</v>
      </c>
      <c r="H333" s="231">
        <v>4.3200000000000003</v>
      </c>
      <c r="I333" s="232"/>
      <c r="J333" s="233">
        <f>ROUND(I333*H333,2)</f>
        <v>0</v>
      </c>
      <c r="K333" s="229" t="s">
        <v>1119</v>
      </c>
      <c r="L333" s="45"/>
      <c r="M333" s="234" t="s">
        <v>1</v>
      </c>
      <c r="N333" s="235" t="s">
        <v>45</v>
      </c>
      <c r="O333" s="92"/>
      <c r="P333" s="236">
        <f>O333*H333</f>
        <v>0</v>
      </c>
      <c r="Q333" s="236">
        <v>2.5019800000000001</v>
      </c>
      <c r="R333" s="236">
        <f>Q333*H333</f>
        <v>10.808553600000002</v>
      </c>
      <c r="S333" s="236">
        <v>0</v>
      </c>
      <c r="T333" s="237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8" t="s">
        <v>172</v>
      </c>
      <c r="AT333" s="238" t="s">
        <v>160</v>
      </c>
      <c r="AU333" s="238" t="s">
        <v>90</v>
      </c>
      <c r="AY333" s="18" t="s">
        <v>156</v>
      </c>
      <c r="BE333" s="239">
        <f>IF(N333="základní",J333,0)</f>
        <v>0</v>
      </c>
      <c r="BF333" s="239">
        <f>IF(N333="snížená",J333,0)</f>
        <v>0</v>
      </c>
      <c r="BG333" s="239">
        <f>IF(N333="zákl. přenesená",J333,0)</f>
        <v>0</v>
      </c>
      <c r="BH333" s="239">
        <f>IF(N333="sníž. přenesená",J333,0)</f>
        <v>0</v>
      </c>
      <c r="BI333" s="239">
        <f>IF(N333="nulová",J333,0)</f>
        <v>0</v>
      </c>
      <c r="BJ333" s="18" t="s">
        <v>88</v>
      </c>
      <c r="BK333" s="239">
        <f>ROUND(I333*H333,2)</f>
        <v>0</v>
      </c>
      <c r="BL333" s="18" t="s">
        <v>172</v>
      </c>
      <c r="BM333" s="238" t="s">
        <v>1769</v>
      </c>
    </row>
    <row r="334" s="2" customFormat="1">
      <c r="A334" s="39"/>
      <c r="B334" s="40"/>
      <c r="C334" s="41"/>
      <c r="D334" s="240" t="s">
        <v>1121</v>
      </c>
      <c r="E334" s="41"/>
      <c r="F334" s="285" t="s">
        <v>1770</v>
      </c>
      <c r="G334" s="41"/>
      <c r="H334" s="41"/>
      <c r="I334" s="242"/>
      <c r="J334" s="41"/>
      <c r="K334" s="41"/>
      <c r="L334" s="45"/>
      <c r="M334" s="243"/>
      <c r="N334" s="244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1121</v>
      </c>
      <c r="AU334" s="18" t="s">
        <v>90</v>
      </c>
    </row>
    <row r="335" s="2" customFormat="1">
      <c r="A335" s="39"/>
      <c r="B335" s="40"/>
      <c r="C335" s="41"/>
      <c r="D335" s="286" t="s">
        <v>1123</v>
      </c>
      <c r="E335" s="41"/>
      <c r="F335" s="287" t="s">
        <v>1771</v>
      </c>
      <c r="G335" s="41"/>
      <c r="H335" s="41"/>
      <c r="I335" s="242"/>
      <c r="J335" s="41"/>
      <c r="K335" s="41"/>
      <c r="L335" s="45"/>
      <c r="M335" s="243"/>
      <c r="N335" s="244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1123</v>
      </c>
      <c r="AU335" s="18" t="s">
        <v>90</v>
      </c>
    </row>
    <row r="336" s="15" customFormat="1">
      <c r="A336" s="15"/>
      <c r="B336" s="288"/>
      <c r="C336" s="289"/>
      <c r="D336" s="240" t="s">
        <v>443</v>
      </c>
      <c r="E336" s="290" t="s">
        <v>1</v>
      </c>
      <c r="F336" s="291" t="s">
        <v>1772</v>
      </c>
      <c r="G336" s="289"/>
      <c r="H336" s="290" t="s">
        <v>1</v>
      </c>
      <c r="I336" s="292"/>
      <c r="J336" s="289"/>
      <c r="K336" s="289"/>
      <c r="L336" s="293"/>
      <c r="M336" s="294"/>
      <c r="N336" s="295"/>
      <c r="O336" s="295"/>
      <c r="P336" s="295"/>
      <c r="Q336" s="295"/>
      <c r="R336" s="295"/>
      <c r="S336" s="295"/>
      <c r="T336" s="296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97" t="s">
        <v>443</v>
      </c>
      <c r="AU336" s="297" t="s">
        <v>90</v>
      </c>
      <c r="AV336" s="15" t="s">
        <v>88</v>
      </c>
      <c r="AW336" s="15" t="s">
        <v>36</v>
      </c>
      <c r="AX336" s="15" t="s">
        <v>80</v>
      </c>
      <c r="AY336" s="297" t="s">
        <v>156</v>
      </c>
    </row>
    <row r="337" s="15" customFormat="1">
      <c r="A337" s="15"/>
      <c r="B337" s="288"/>
      <c r="C337" s="289"/>
      <c r="D337" s="240" t="s">
        <v>443</v>
      </c>
      <c r="E337" s="290" t="s">
        <v>1</v>
      </c>
      <c r="F337" s="291" t="s">
        <v>1773</v>
      </c>
      <c r="G337" s="289"/>
      <c r="H337" s="290" t="s">
        <v>1</v>
      </c>
      <c r="I337" s="292"/>
      <c r="J337" s="289"/>
      <c r="K337" s="289"/>
      <c r="L337" s="293"/>
      <c r="M337" s="294"/>
      <c r="N337" s="295"/>
      <c r="O337" s="295"/>
      <c r="P337" s="295"/>
      <c r="Q337" s="295"/>
      <c r="R337" s="295"/>
      <c r="S337" s="295"/>
      <c r="T337" s="296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97" t="s">
        <v>443</v>
      </c>
      <c r="AU337" s="297" t="s">
        <v>90</v>
      </c>
      <c r="AV337" s="15" t="s">
        <v>88</v>
      </c>
      <c r="AW337" s="15" t="s">
        <v>36</v>
      </c>
      <c r="AX337" s="15" t="s">
        <v>80</v>
      </c>
      <c r="AY337" s="297" t="s">
        <v>156</v>
      </c>
    </row>
    <row r="338" s="13" customFormat="1">
      <c r="A338" s="13"/>
      <c r="B338" s="263"/>
      <c r="C338" s="264"/>
      <c r="D338" s="240" t="s">
        <v>443</v>
      </c>
      <c r="E338" s="265" t="s">
        <v>1</v>
      </c>
      <c r="F338" s="266" t="s">
        <v>1774</v>
      </c>
      <c r="G338" s="264"/>
      <c r="H338" s="267">
        <v>4.3200000000000003</v>
      </c>
      <c r="I338" s="268"/>
      <c r="J338" s="264"/>
      <c r="K338" s="264"/>
      <c r="L338" s="269"/>
      <c r="M338" s="270"/>
      <c r="N338" s="271"/>
      <c r="O338" s="271"/>
      <c r="P338" s="271"/>
      <c r="Q338" s="271"/>
      <c r="R338" s="271"/>
      <c r="S338" s="271"/>
      <c r="T338" s="27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73" t="s">
        <v>443</v>
      </c>
      <c r="AU338" s="273" t="s">
        <v>90</v>
      </c>
      <c r="AV338" s="13" t="s">
        <v>90</v>
      </c>
      <c r="AW338" s="13" t="s">
        <v>36</v>
      </c>
      <c r="AX338" s="13" t="s">
        <v>80</v>
      </c>
      <c r="AY338" s="273" t="s">
        <v>156</v>
      </c>
    </row>
    <row r="339" s="14" customFormat="1">
      <c r="A339" s="14"/>
      <c r="B339" s="274"/>
      <c r="C339" s="275"/>
      <c r="D339" s="240" t="s">
        <v>443</v>
      </c>
      <c r="E339" s="276" t="s">
        <v>1</v>
      </c>
      <c r="F339" s="277" t="s">
        <v>445</v>
      </c>
      <c r="G339" s="275"/>
      <c r="H339" s="278">
        <v>4.3200000000000003</v>
      </c>
      <c r="I339" s="279"/>
      <c r="J339" s="275"/>
      <c r="K339" s="275"/>
      <c r="L339" s="280"/>
      <c r="M339" s="281"/>
      <c r="N339" s="282"/>
      <c r="O339" s="282"/>
      <c r="P339" s="282"/>
      <c r="Q339" s="282"/>
      <c r="R339" s="282"/>
      <c r="S339" s="282"/>
      <c r="T339" s="28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84" t="s">
        <v>443</v>
      </c>
      <c r="AU339" s="284" t="s">
        <v>90</v>
      </c>
      <c r="AV339" s="14" t="s">
        <v>172</v>
      </c>
      <c r="AW339" s="14" t="s">
        <v>36</v>
      </c>
      <c r="AX339" s="14" t="s">
        <v>88</v>
      </c>
      <c r="AY339" s="284" t="s">
        <v>156</v>
      </c>
    </row>
    <row r="340" s="2" customFormat="1" ht="16.5" customHeight="1">
      <c r="A340" s="39"/>
      <c r="B340" s="40"/>
      <c r="C340" s="227" t="s">
        <v>300</v>
      </c>
      <c r="D340" s="227" t="s">
        <v>160</v>
      </c>
      <c r="E340" s="228" t="s">
        <v>1775</v>
      </c>
      <c r="F340" s="229" t="s">
        <v>1776</v>
      </c>
      <c r="G340" s="230" t="s">
        <v>1176</v>
      </c>
      <c r="H340" s="231">
        <v>28.379999999999999</v>
      </c>
      <c r="I340" s="232"/>
      <c r="J340" s="233">
        <f>ROUND(I340*H340,2)</f>
        <v>0</v>
      </c>
      <c r="K340" s="229" t="s">
        <v>1119</v>
      </c>
      <c r="L340" s="45"/>
      <c r="M340" s="234" t="s">
        <v>1</v>
      </c>
      <c r="N340" s="235" t="s">
        <v>45</v>
      </c>
      <c r="O340" s="92"/>
      <c r="P340" s="236">
        <f>O340*H340</f>
        <v>0</v>
      </c>
      <c r="Q340" s="236">
        <v>0.011169999999999999</v>
      </c>
      <c r="R340" s="236">
        <f>Q340*H340</f>
        <v>0.31700459999999997</v>
      </c>
      <c r="S340" s="236">
        <v>0</v>
      </c>
      <c r="T340" s="23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8" t="s">
        <v>172</v>
      </c>
      <c r="AT340" s="238" t="s">
        <v>160</v>
      </c>
      <c r="AU340" s="238" t="s">
        <v>90</v>
      </c>
      <c r="AY340" s="18" t="s">
        <v>156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8" t="s">
        <v>88</v>
      </c>
      <c r="BK340" s="239">
        <f>ROUND(I340*H340,2)</f>
        <v>0</v>
      </c>
      <c r="BL340" s="18" t="s">
        <v>172</v>
      </c>
      <c r="BM340" s="238" t="s">
        <v>1777</v>
      </c>
    </row>
    <row r="341" s="2" customFormat="1">
      <c r="A341" s="39"/>
      <c r="B341" s="40"/>
      <c r="C341" s="41"/>
      <c r="D341" s="240" t="s">
        <v>1121</v>
      </c>
      <c r="E341" s="41"/>
      <c r="F341" s="285" t="s">
        <v>1778</v>
      </c>
      <c r="G341" s="41"/>
      <c r="H341" s="41"/>
      <c r="I341" s="242"/>
      <c r="J341" s="41"/>
      <c r="K341" s="41"/>
      <c r="L341" s="45"/>
      <c r="M341" s="243"/>
      <c r="N341" s="244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1121</v>
      </c>
      <c r="AU341" s="18" t="s">
        <v>90</v>
      </c>
    </row>
    <row r="342" s="2" customFormat="1">
      <c r="A342" s="39"/>
      <c r="B342" s="40"/>
      <c r="C342" s="41"/>
      <c r="D342" s="286" t="s">
        <v>1123</v>
      </c>
      <c r="E342" s="41"/>
      <c r="F342" s="287" t="s">
        <v>1779</v>
      </c>
      <c r="G342" s="41"/>
      <c r="H342" s="41"/>
      <c r="I342" s="242"/>
      <c r="J342" s="41"/>
      <c r="K342" s="41"/>
      <c r="L342" s="45"/>
      <c r="M342" s="243"/>
      <c r="N342" s="244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1123</v>
      </c>
      <c r="AU342" s="18" t="s">
        <v>90</v>
      </c>
    </row>
    <row r="343" s="15" customFormat="1">
      <c r="A343" s="15"/>
      <c r="B343" s="288"/>
      <c r="C343" s="289"/>
      <c r="D343" s="240" t="s">
        <v>443</v>
      </c>
      <c r="E343" s="290" t="s">
        <v>1</v>
      </c>
      <c r="F343" s="291" t="s">
        <v>1772</v>
      </c>
      <c r="G343" s="289"/>
      <c r="H343" s="290" t="s">
        <v>1</v>
      </c>
      <c r="I343" s="292"/>
      <c r="J343" s="289"/>
      <c r="K343" s="289"/>
      <c r="L343" s="293"/>
      <c r="M343" s="294"/>
      <c r="N343" s="295"/>
      <c r="O343" s="295"/>
      <c r="P343" s="295"/>
      <c r="Q343" s="295"/>
      <c r="R343" s="295"/>
      <c r="S343" s="295"/>
      <c r="T343" s="296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97" t="s">
        <v>443</v>
      </c>
      <c r="AU343" s="297" t="s">
        <v>90</v>
      </c>
      <c r="AV343" s="15" t="s">
        <v>88</v>
      </c>
      <c r="AW343" s="15" t="s">
        <v>36</v>
      </c>
      <c r="AX343" s="15" t="s">
        <v>80</v>
      </c>
      <c r="AY343" s="297" t="s">
        <v>156</v>
      </c>
    </row>
    <row r="344" s="15" customFormat="1">
      <c r="A344" s="15"/>
      <c r="B344" s="288"/>
      <c r="C344" s="289"/>
      <c r="D344" s="240" t="s">
        <v>443</v>
      </c>
      <c r="E344" s="290" t="s">
        <v>1</v>
      </c>
      <c r="F344" s="291" t="s">
        <v>1780</v>
      </c>
      <c r="G344" s="289"/>
      <c r="H344" s="290" t="s">
        <v>1</v>
      </c>
      <c r="I344" s="292"/>
      <c r="J344" s="289"/>
      <c r="K344" s="289"/>
      <c r="L344" s="293"/>
      <c r="M344" s="294"/>
      <c r="N344" s="295"/>
      <c r="O344" s="295"/>
      <c r="P344" s="295"/>
      <c r="Q344" s="295"/>
      <c r="R344" s="295"/>
      <c r="S344" s="295"/>
      <c r="T344" s="296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97" t="s">
        <v>443</v>
      </c>
      <c r="AU344" s="297" t="s">
        <v>90</v>
      </c>
      <c r="AV344" s="15" t="s">
        <v>88</v>
      </c>
      <c r="AW344" s="15" t="s">
        <v>36</v>
      </c>
      <c r="AX344" s="15" t="s">
        <v>80</v>
      </c>
      <c r="AY344" s="297" t="s">
        <v>156</v>
      </c>
    </row>
    <row r="345" s="13" customFormat="1">
      <c r="A345" s="13"/>
      <c r="B345" s="263"/>
      <c r="C345" s="264"/>
      <c r="D345" s="240" t="s">
        <v>443</v>
      </c>
      <c r="E345" s="265" t="s">
        <v>1</v>
      </c>
      <c r="F345" s="266" t="s">
        <v>1781</v>
      </c>
      <c r="G345" s="264"/>
      <c r="H345" s="267">
        <v>28.379999999999999</v>
      </c>
      <c r="I345" s="268"/>
      <c r="J345" s="264"/>
      <c r="K345" s="264"/>
      <c r="L345" s="269"/>
      <c r="M345" s="270"/>
      <c r="N345" s="271"/>
      <c r="O345" s="271"/>
      <c r="P345" s="271"/>
      <c r="Q345" s="271"/>
      <c r="R345" s="271"/>
      <c r="S345" s="271"/>
      <c r="T345" s="27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73" t="s">
        <v>443</v>
      </c>
      <c r="AU345" s="273" t="s">
        <v>90</v>
      </c>
      <c r="AV345" s="13" t="s">
        <v>90</v>
      </c>
      <c r="AW345" s="13" t="s">
        <v>36</v>
      </c>
      <c r="AX345" s="13" t="s">
        <v>80</v>
      </c>
      <c r="AY345" s="273" t="s">
        <v>156</v>
      </c>
    </row>
    <row r="346" s="14" customFormat="1">
      <c r="A346" s="14"/>
      <c r="B346" s="274"/>
      <c r="C346" s="275"/>
      <c r="D346" s="240" t="s">
        <v>443</v>
      </c>
      <c r="E346" s="276" t="s">
        <v>1</v>
      </c>
      <c r="F346" s="277" t="s">
        <v>445</v>
      </c>
      <c r="G346" s="275"/>
      <c r="H346" s="278">
        <v>28.379999999999999</v>
      </c>
      <c r="I346" s="279"/>
      <c r="J346" s="275"/>
      <c r="K346" s="275"/>
      <c r="L346" s="280"/>
      <c r="M346" s="281"/>
      <c r="N346" s="282"/>
      <c r="O346" s="282"/>
      <c r="P346" s="282"/>
      <c r="Q346" s="282"/>
      <c r="R346" s="282"/>
      <c r="S346" s="282"/>
      <c r="T346" s="28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84" t="s">
        <v>443</v>
      </c>
      <c r="AU346" s="284" t="s">
        <v>90</v>
      </c>
      <c r="AV346" s="14" t="s">
        <v>172</v>
      </c>
      <c r="AW346" s="14" t="s">
        <v>36</v>
      </c>
      <c r="AX346" s="14" t="s">
        <v>88</v>
      </c>
      <c r="AY346" s="284" t="s">
        <v>156</v>
      </c>
    </row>
    <row r="347" s="2" customFormat="1" ht="16.5" customHeight="1">
      <c r="A347" s="39"/>
      <c r="B347" s="40"/>
      <c r="C347" s="227" t="s">
        <v>304</v>
      </c>
      <c r="D347" s="227" t="s">
        <v>160</v>
      </c>
      <c r="E347" s="228" t="s">
        <v>1782</v>
      </c>
      <c r="F347" s="229" t="s">
        <v>1783</v>
      </c>
      <c r="G347" s="230" t="s">
        <v>1176</v>
      </c>
      <c r="H347" s="231">
        <v>28.379999999999999</v>
      </c>
      <c r="I347" s="232"/>
      <c r="J347" s="233">
        <f>ROUND(I347*H347,2)</f>
        <v>0</v>
      </c>
      <c r="K347" s="229" t="s">
        <v>1119</v>
      </c>
      <c r="L347" s="45"/>
      <c r="M347" s="234" t="s">
        <v>1</v>
      </c>
      <c r="N347" s="235" t="s">
        <v>45</v>
      </c>
      <c r="O347" s="92"/>
      <c r="P347" s="236">
        <f>O347*H347</f>
        <v>0</v>
      </c>
      <c r="Q347" s="236">
        <v>0</v>
      </c>
      <c r="R347" s="236">
        <f>Q347*H347</f>
        <v>0</v>
      </c>
      <c r="S347" s="236">
        <v>0</v>
      </c>
      <c r="T347" s="237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8" t="s">
        <v>172</v>
      </c>
      <c r="AT347" s="238" t="s">
        <v>160</v>
      </c>
      <c r="AU347" s="238" t="s">
        <v>90</v>
      </c>
      <c r="AY347" s="18" t="s">
        <v>156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8" t="s">
        <v>88</v>
      </c>
      <c r="BK347" s="239">
        <f>ROUND(I347*H347,2)</f>
        <v>0</v>
      </c>
      <c r="BL347" s="18" t="s">
        <v>172</v>
      </c>
      <c r="BM347" s="238" t="s">
        <v>1784</v>
      </c>
    </row>
    <row r="348" s="2" customFormat="1">
      <c r="A348" s="39"/>
      <c r="B348" s="40"/>
      <c r="C348" s="41"/>
      <c r="D348" s="240" t="s">
        <v>1121</v>
      </c>
      <c r="E348" s="41"/>
      <c r="F348" s="285" t="s">
        <v>1785</v>
      </c>
      <c r="G348" s="41"/>
      <c r="H348" s="41"/>
      <c r="I348" s="242"/>
      <c r="J348" s="41"/>
      <c r="K348" s="41"/>
      <c r="L348" s="45"/>
      <c r="M348" s="243"/>
      <c r="N348" s="244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1121</v>
      </c>
      <c r="AU348" s="18" t="s">
        <v>90</v>
      </c>
    </row>
    <row r="349" s="2" customFormat="1">
      <c r="A349" s="39"/>
      <c r="B349" s="40"/>
      <c r="C349" s="41"/>
      <c r="D349" s="286" t="s">
        <v>1123</v>
      </c>
      <c r="E349" s="41"/>
      <c r="F349" s="287" t="s">
        <v>1786</v>
      </c>
      <c r="G349" s="41"/>
      <c r="H349" s="41"/>
      <c r="I349" s="242"/>
      <c r="J349" s="41"/>
      <c r="K349" s="41"/>
      <c r="L349" s="45"/>
      <c r="M349" s="243"/>
      <c r="N349" s="244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1123</v>
      </c>
      <c r="AU349" s="18" t="s">
        <v>90</v>
      </c>
    </row>
    <row r="350" s="2" customFormat="1" ht="24.15" customHeight="1">
      <c r="A350" s="39"/>
      <c r="B350" s="40"/>
      <c r="C350" s="227" t="s">
        <v>308</v>
      </c>
      <c r="D350" s="227" t="s">
        <v>160</v>
      </c>
      <c r="E350" s="228" t="s">
        <v>1787</v>
      </c>
      <c r="F350" s="229" t="s">
        <v>1788</v>
      </c>
      <c r="G350" s="230" t="s">
        <v>1241</v>
      </c>
      <c r="H350" s="231">
        <v>0.26600000000000001</v>
      </c>
      <c r="I350" s="232"/>
      <c r="J350" s="233">
        <f>ROUND(I350*H350,2)</f>
        <v>0</v>
      </c>
      <c r="K350" s="229" t="s">
        <v>1119</v>
      </c>
      <c r="L350" s="45"/>
      <c r="M350" s="234" t="s">
        <v>1</v>
      </c>
      <c r="N350" s="235" t="s">
        <v>45</v>
      </c>
      <c r="O350" s="92"/>
      <c r="P350" s="236">
        <f>O350*H350</f>
        <v>0</v>
      </c>
      <c r="Q350" s="236">
        <v>1.05291</v>
      </c>
      <c r="R350" s="236">
        <f>Q350*H350</f>
        <v>0.28007406000000001</v>
      </c>
      <c r="S350" s="236">
        <v>0</v>
      </c>
      <c r="T350" s="237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8" t="s">
        <v>172</v>
      </c>
      <c r="AT350" s="238" t="s">
        <v>160</v>
      </c>
      <c r="AU350" s="238" t="s">
        <v>90</v>
      </c>
      <c r="AY350" s="18" t="s">
        <v>156</v>
      </c>
      <c r="BE350" s="239">
        <f>IF(N350="základní",J350,0)</f>
        <v>0</v>
      </c>
      <c r="BF350" s="239">
        <f>IF(N350="snížená",J350,0)</f>
        <v>0</v>
      </c>
      <c r="BG350" s="239">
        <f>IF(N350="zákl. přenesená",J350,0)</f>
        <v>0</v>
      </c>
      <c r="BH350" s="239">
        <f>IF(N350="sníž. přenesená",J350,0)</f>
        <v>0</v>
      </c>
      <c r="BI350" s="239">
        <f>IF(N350="nulová",J350,0)</f>
        <v>0</v>
      </c>
      <c r="BJ350" s="18" t="s">
        <v>88</v>
      </c>
      <c r="BK350" s="239">
        <f>ROUND(I350*H350,2)</f>
        <v>0</v>
      </c>
      <c r="BL350" s="18" t="s">
        <v>172</v>
      </c>
      <c r="BM350" s="238" t="s">
        <v>1789</v>
      </c>
    </row>
    <row r="351" s="2" customFormat="1">
      <c r="A351" s="39"/>
      <c r="B351" s="40"/>
      <c r="C351" s="41"/>
      <c r="D351" s="240" t="s">
        <v>1121</v>
      </c>
      <c r="E351" s="41"/>
      <c r="F351" s="285" t="s">
        <v>1790</v>
      </c>
      <c r="G351" s="41"/>
      <c r="H351" s="41"/>
      <c r="I351" s="242"/>
      <c r="J351" s="41"/>
      <c r="K351" s="41"/>
      <c r="L351" s="45"/>
      <c r="M351" s="243"/>
      <c r="N351" s="244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1121</v>
      </c>
      <c r="AU351" s="18" t="s">
        <v>90</v>
      </c>
    </row>
    <row r="352" s="2" customFormat="1">
      <c r="A352" s="39"/>
      <c r="B352" s="40"/>
      <c r="C352" s="41"/>
      <c r="D352" s="286" t="s">
        <v>1123</v>
      </c>
      <c r="E352" s="41"/>
      <c r="F352" s="287" t="s">
        <v>1791</v>
      </c>
      <c r="G352" s="41"/>
      <c r="H352" s="41"/>
      <c r="I352" s="242"/>
      <c r="J352" s="41"/>
      <c r="K352" s="41"/>
      <c r="L352" s="45"/>
      <c r="M352" s="243"/>
      <c r="N352" s="244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1123</v>
      </c>
      <c r="AU352" s="18" t="s">
        <v>90</v>
      </c>
    </row>
    <row r="353" s="15" customFormat="1">
      <c r="A353" s="15"/>
      <c r="B353" s="288"/>
      <c r="C353" s="289"/>
      <c r="D353" s="240" t="s">
        <v>443</v>
      </c>
      <c r="E353" s="290" t="s">
        <v>1</v>
      </c>
      <c r="F353" s="291" t="s">
        <v>1772</v>
      </c>
      <c r="G353" s="289"/>
      <c r="H353" s="290" t="s">
        <v>1</v>
      </c>
      <c r="I353" s="292"/>
      <c r="J353" s="289"/>
      <c r="K353" s="289"/>
      <c r="L353" s="293"/>
      <c r="M353" s="294"/>
      <c r="N353" s="295"/>
      <c r="O353" s="295"/>
      <c r="P353" s="295"/>
      <c r="Q353" s="295"/>
      <c r="R353" s="295"/>
      <c r="S353" s="295"/>
      <c r="T353" s="296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97" t="s">
        <v>443</v>
      </c>
      <c r="AU353" s="297" t="s">
        <v>90</v>
      </c>
      <c r="AV353" s="15" t="s">
        <v>88</v>
      </c>
      <c r="AW353" s="15" t="s">
        <v>36</v>
      </c>
      <c r="AX353" s="15" t="s">
        <v>80</v>
      </c>
      <c r="AY353" s="297" t="s">
        <v>156</v>
      </c>
    </row>
    <row r="354" s="15" customFormat="1">
      <c r="A354" s="15"/>
      <c r="B354" s="288"/>
      <c r="C354" s="289"/>
      <c r="D354" s="240" t="s">
        <v>443</v>
      </c>
      <c r="E354" s="290" t="s">
        <v>1</v>
      </c>
      <c r="F354" s="291" t="s">
        <v>1792</v>
      </c>
      <c r="G354" s="289"/>
      <c r="H354" s="290" t="s">
        <v>1</v>
      </c>
      <c r="I354" s="292"/>
      <c r="J354" s="289"/>
      <c r="K354" s="289"/>
      <c r="L354" s="293"/>
      <c r="M354" s="294"/>
      <c r="N354" s="295"/>
      <c r="O354" s="295"/>
      <c r="P354" s="295"/>
      <c r="Q354" s="295"/>
      <c r="R354" s="295"/>
      <c r="S354" s="295"/>
      <c r="T354" s="296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97" t="s">
        <v>443</v>
      </c>
      <c r="AU354" s="297" t="s">
        <v>90</v>
      </c>
      <c r="AV354" s="15" t="s">
        <v>88</v>
      </c>
      <c r="AW354" s="15" t="s">
        <v>36</v>
      </c>
      <c r="AX354" s="15" t="s">
        <v>80</v>
      </c>
      <c r="AY354" s="297" t="s">
        <v>156</v>
      </c>
    </row>
    <row r="355" s="15" customFormat="1">
      <c r="A355" s="15"/>
      <c r="B355" s="288"/>
      <c r="C355" s="289"/>
      <c r="D355" s="240" t="s">
        <v>443</v>
      </c>
      <c r="E355" s="290" t="s">
        <v>1</v>
      </c>
      <c r="F355" s="291" t="s">
        <v>1793</v>
      </c>
      <c r="G355" s="289"/>
      <c r="H355" s="290" t="s">
        <v>1</v>
      </c>
      <c r="I355" s="292"/>
      <c r="J355" s="289"/>
      <c r="K355" s="289"/>
      <c r="L355" s="293"/>
      <c r="M355" s="294"/>
      <c r="N355" s="295"/>
      <c r="O355" s="295"/>
      <c r="P355" s="295"/>
      <c r="Q355" s="295"/>
      <c r="R355" s="295"/>
      <c r="S355" s="295"/>
      <c r="T355" s="296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97" t="s">
        <v>443</v>
      </c>
      <c r="AU355" s="297" t="s">
        <v>90</v>
      </c>
      <c r="AV355" s="15" t="s">
        <v>88</v>
      </c>
      <c r="AW355" s="15" t="s">
        <v>36</v>
      </c>
      <c r="AX355" s="15" t="s">
        <v>80</v>
      </c>
      <c r="AY355" s="297" t="s">
        <v>156</v>
      </c>
    </row>
    <row r="356" s="13" customFormat="1">
      <c r="A356" s="13"/>
      <c r="B356" s="263"/>
      <c r="C356" s="264"/>
      <c r="D356" s="240" t="s">
        <v>443</v>
      </c>
      <c r="E356" s="265" t="s">
        <v>1</v>
      </c>
      <c r="F356" s="266" t="s">
        <v>1794</v>
      </c>
      <c r="G356" s="264"/>
      <c r="H356" s="267">
        <v>0.14899999999999999</v>
      </c>
      <c r="I356" s="268"/>
      <c r="J356" s="264"/>
      <c r="K356" s="264"/>
      <c r="L356" s="269"/>
      <c r="M356" s="270"/>
      <c r="N356" s="271"/>
      <c r="O356" s="271"/>
      <c r="P356" s="271"/>
      <c r="Q356" s="271"/>
      <c r="R356" s="271"/>
      <c r="S356" s="271"/>
      <c r="T356" s="27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73" t="s">
        <v>443</v>
      </c>
      <c r="AU356" s="273" t="s">
        <v>90</v>
      </c>
      <c r="AV356" s="13" t="s">
        <v>90</v>
      </c>
      <c r="AW356" s="13" t="s">
        <v>36</v>
      </c>
      <c r="AX356" s="13" t="s">
        <v>80</v>
      </c>
      <c r="AY356" s="273" t="s">
        <v>156</v>
      </c>
    </row>
    <row r="357" s="15" customFormat="1">
      <c r="A357" s="15"/>
      <c r="B357" s="288"/>
      <c r="C357" s="289"/>
      <c r="D357" s="240" t="s">
        <v>443</v>
      </c>
      <c r="E357" s="290" t="s">
        <v>1</v>
      </c>
      <c r="F357" s="291" t="s">
        <v>1795</v>
      </c>
      <c r="G357" s="289"/>
      <c r="H357" s="290" t="s">
        <v>1</v>
      </c>
      <c r="I357" s="292"/>
      <c r="J357" s="289"/>
      <c r="K357" s="289"/>
      <c r="L357" s="293"/>
      <c r="M357" s="294"/>
      <c r="N357" s="295"/>
      <c r="O357" s="295"/>
      <c r="P357" s="295"/>
      <c r="Q357" s="295"/>
      <c r="R357" s="295"/>
      <c r="S357" s="295"/>
      <c r="T357" s="296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97" t="s">
        <v>443</v>
      </c>
      <c r="AU357" s="297" t="s">
        <v>90</v>
      </c>
      <c r="AV357" s="15" t="s">
        <v>88</v>
      </c>
      <c r="AW357" s="15" t="s">
        <v>36</v>
      </c>
      <c r="AX357" s="15" t="s">
        <v>80</v>
      </c>
      <c r="AY357" s="297" t="s">
        <v>156</v>
      </c>
    </row>
    <row r="358" s="13" customFormat="1">
      <c r="A358" s="13"/>
      <c r="B358" s="263"/>
      <c r="C358" s="264"/>
      <c r="D358" s="240" t="s">
        <v>443</v>
      </c>
      <c r="E358" s="265" t="s">
        <v>1</v>
      </c>
      <c r="F358" s="266" t="s">
        <v>1796</v>
      </c>
      <c r="G358" s="264"/>
      <c r="H358" s="267">
        <v>0.11700000000000001</v>
      </c>
      <c r="I358" s="268"/>
      <c r="J358" s="264"/>
      <c r="K358" s="264"/>
      <c r="L358" s="269"/>
      <c r="M358" s="270"/>
      <c r="N358" s="271"/>
      <c r="O358" s="271"/>
      <c r="P358" s="271"/>
      <c r="Q358" s="271"/>
      <c r="R358" s="271"/>
      <c r="S358" s="271"/>
      <c r="T358" s="27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73" t="s">
        <v>443</v>
      </c>
      <c r="AU358" s="273" t="s">
        <v>90</v>
      </c>
      <c r="AV358" s="13" t="s">
        <v>90</v>
      </c>
      <c r="AW358" s="13" t="s">
        <v>36</v>
      </c>
      <c r="AX358" s="13" t="s">
        <v>80</v>
      </c>
      <c r="AY358" s="273" t="s">
        <v>156</v>
      </c>
    </row>
    <row r="359" s="14" customFormat="1">
      <c r="A359" s="14"/>
      <c r="B359" s="274"/>
      <c r="C359" s="275"/>
      <c r="D359" s="240" t="s">
        <v>443</v>
      </c>
      <c r="E359" s="276" t="s">
        <v>1</v>
      </c>
      <c r="F359" s="277" t="s">
        <v>445</v>
      </c>
      <c r="G359" s="275"/>
      <c r="H359" s="278">
        <v>0.26600000000000001</v>
      </c>
      <c r="I359" s="279"/>
      <c r="J359" s="275"/>
      <c r="K359" s="275"/>
      <c r="L359" s="280"/>
      <c r="M359" s="281"/>
      <c r="N359" s="282"/>
      <c r="O359" s="282"/>
      <c r="P359" s="282"/>
      <c r="Q359" s="282"/>
      <c r="R359" s="282"/>
      <c r="S359" s="282"/>
      <c r="T359" s="28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84" t="s">
        <v>443</v>
      </c>
      <c r="AU359" s="284" t="s">
        <v>90</v>
      </c>
      <c r="AV359" s="14" t="s">
        <v>172</v>
      </c>
      <c r="AW359" s="14" t="s">
        <v>36</v>
      </c>
      <c r="AX359" s="14" t="s">
        <v>88</v>
      </c>
      <c r="AY359" s="284" t="s">
        <v>156</v>
      </c>
    </row>
    <row r="360" s="12" customFormat="1" ht="22.8" customHeight="1">
      <c r="A360" s="12"/>
      <c r="B360" s="211"/>
      <c r="C360" s="212"/>
      <c r="D360" s="213" t="s">
        <v>79</v>
      </c>
      <c r="E360" s="225" t="s">
        <v>155</v>
      </c>
      <c r="F360" s="225" t="s">
        <v>1797</v>
      </c>
      <c r="G360" s="212"/>
      <c r="H360" s="212"/>
      <c r="I360" s="215"/>
      <c r="J360" s="226">
        <f>BK360</f>
        <v>0</v>
      </c>
      <c r="K360" s="212"/>
      <c r="L360" s="217"/>
      <c r="M360" s="218"/>
      <c r="N360" s="219"/>
      <c r="O360" s="219"/>
      <c r="P360" s="220">
        <f>SUM(P361:P371)</f>
        <v>0</v>
      </c>
      <c r="Q360" s="219"/>
      <c r="R360" s="220">
        <f>SUM(R361:R371)</f>
        <v>0</v>
      </c>
      <c r="S360" s="219"/>
      <c r="T360" s="221">
        <f>SUM(T361:T371)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22" t="s">
        <v>88</v>
      </c>
      <c r="AT360" s="223" t="s">
        <v>79</v>
      </c>
      <c r="AU360" s="223" t="s">
        <v>88</v>
      </c>
      <c r="AY360" s="222" t="s">
        <v>156</v>
      </c>
      <c r="BK360" s="224">
        <f>SUM(BK361:BK371)</f>
        <v>0</v>
      </c>
    </row>
    <row r="361" s="2" customFormat="1" ht="24.15" customHeight="1">
      <c r="A361" s="39"/>
      <c r="B361" s="40"/>
      <c r="C361" s="227" t="s">
        <v>314</v>
      </c>
      <c r="D361" s="227" t="s">
        <v>160</v>
      </c>
      <c r="E361" s="228" t="s">
        <v>1798</v>
      </c>
      <c r="F361" s="229" t="s">
        <v>1799</v>
      </c>
      <c r="G361" s="230" t="s">
        <v>1176</v>
      </c>
      <c r="H361" s="231">
        <v>74.609999999999999</v>
      </c>
      <c r="I361" s="232"/>
      <c r="J361" s="233">
        <f>ROUND(I361*H361,2)</f>
        <v>0</v>
      </c>
      <c r="K361" s="229" t="s">
        <v>1177</v>
      </c>
      <c r="L361" s="45"/>
      <c r="M361" s="234" t="s">
        <v>1</v>
      </c>
      <c r="N361" s="235" t="s">
        <v>45</v>
      </c>
      <c r="O361" s="92"/>
      <c r="P361" s="236">
        <f>O361*H361</f>
        <v>0</v>
      </c>
      <c r="Q361" s="236">
        <v>0</v>
      </c>
      <c r="R361" s="236">
        <f>Q361*H361</f>
        <v>0</v>
      </c>
      <c r="S361" s="236">
        <v>0</v>
      </c>
      <c r="T361" s="237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8" t="s">
        <v>172</v>
      </c>
      <c r="AT361" s="238" t="s">
        <v>160</v>
      </c>
      <c r="AU361" s="238" t="s">
        <v>90</v>
      </c>
      <c r="AY361" s="18" t="s">
        <v>156</v>
      </c>
      <c r="BE361" s="239">
        <f>IF(N361="základní",J361,0)</f>
        <v>0</v>
      </c>
      <c r="BF361" s="239">
        <f>IF(N361="snížená",J361,0)</f>
        <v>0</v>
      </c>
      <c r="BG361" s="239">
        <f>IF(N361="zákl. přenesená",J361,0)</f>
        <v>0</v>
      </c>
      <c r="BH361" s="239">
        <f>IF(N361="sníž. přenesená",J361,0)</f>
        <v>0</v>
      </c>
      <c r="BI361" s="239">
        <f>IF(N361="nulová",J361,0)</f>
        <v>0</v>
      </c>
      <c r="BJ361" s="18" t="s">
        <v>88</v>
      </c>
      <c r="BK361" s="239">
        <f>ROUND(I361*H361,2)</f>
        <v>0</v>
      </c>
      <c r="BL361" s="18" t="s">
        <v>172</v>
      </c>
      <c r="BM361" s="238" t="s">
        <v>1800</v>
      </c>
    </row>
    <row r="362" s="2" customFormat="1">
      <c r="A362" s="39"/>
      <c r="B362" s="40"/>
      <c r="C362" s="41"/>
      <c r="D362" s="240" t="s">
        <v>1121</v>
      </c>
      <c r="E362" s="41"/>
      <c r="F362" s="285" t="s">
        <v>1801</v>
      </c>
      <c r="G362" s="41"/>
      <c r="H362" s="41"/>
      <c r="I362" s="242"/>
      <c r="J362" s="41"/>
      <c r="K362" s="41"/>
      <c r="L362" s="45"/>
      <c r="M362" s="243"/>
      <c r="N362" s="244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1121</v>
      </c>
      <c r="AU362" s="18" t="s">
        <v>90</v>
      </c>
    </row>
    <row r="363" s="15" customFormat="1">
      <c r="A363" s="15"/>
      <c r="B363" s="288"/>
      <c r="C363" s="289"/>
      <c r="D363" s="240" t="s">
        <v>443</v>
      </c>
      <c r="E363" s="290" t="s">
        <v>1</v>
      </c>
      <c r="F363" s="291" t="s">
        <v>1697</v>
      </c>
      <c r="G363" s="289"/>
      <c r="H363" s="290" t="s">
        <v>1</v>
      </c>
      <c r="I363" s="292"/>
      <c r="J363" s="289"/>
      <c r="K363" s="289"/>
      <c r="L363" s="293"/>
      <c r="M363" s="294"/>
      <c r="N363" s="295"/>
      <c r="O363" s="295"/>
      <c r="P363" s="295"/>
      <c r="Q363" s="295"/>
      <c r="R363" s="295"/>
      <c r="S363" s="295"/>
      <c r="T363" s="296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97" t="s">
        <v>443</v>
      </c>
      <c r="AU363" s="297" t="s">
        <v>90</v>
      </c>
      <c r="AV363" s="15" t="s">
        <v>88</v>
      </c>
      <c r="AW363" s="15" t="s">
        <v>36</v>
      </c>
      <c r="AX363" s="15" t="s">
        <v>80</v>
      </c>
      <c r="AY363" s="297" t="s">
        <v>156</v>
      </c>
    </row>
    <row r="364" s="13" customFormat="1">
      <c r="A364" s="13"/>
      <c r="B364" s="263"/>
      <c r="C364" s="264"/>
      <c r="D364" s="240" t="s">
        <v>443</v>
      </c>
      <c r="E364" s="265" t="s">
        <v>1</v>
      </c>
      <c r="F364" s="266" t="s">
        <v>1691</v>
      </c>
      <c r="G364" s="264"/>
      <c r="H364" s="267">
        <v>74.609999999999999</v>
      </c>
      <c r="I364" s="268"/>
      <c r="J364" s="264"/>
      <c r="K364" s="264"/>
      <c r="L364" s="269"/>
      <c r="M364" s="270"/>
      <c r="N364" s="271"/>
      <c r="O364" s="271"/>
      <c r="P364" s="271"/>
      <c r="Q364" s="271"/>
      <c r="R364" s="271"/>
      <c r="S364" s="271"/>
      <c r="T364" s="27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73" t="s">
        <v>443</v>
      </c>
      <c r="AU364" s="273" t="s">
        <v>90</v>
      </c>
      <c r="AV364" s="13" t="s">
        <v>90</v>
      </c>
      <c r="AW364" s="13" t="s">
        <v>36</v>
      </c>
      <c r="AX364" s="13" t="s">
        <v>80</v>
      </c>
      <c r="AY364" s="273" t="s">
        <v>156</v>
      </c>
    </row>
    <row r="365" s="14" customFormat="1">
      <c r="A365" s="14"/>
      <c r="B365" s="274"/>
      <c r="C365" s="275"/>
      <c r="D365" s="240" t="s">
        <v>443</v>
      </c>
      <c r="E365" s="276" t="s">
        <v>1</v>
      </c>
      <c r="F365" s="277" t="s">
        <v>445</v>
      </c>
      <c r="G365" s="275"/>
      <c r="H365" s="278">
        <v>74.609999999999999</v>
      </c>
      <c r="I365" s="279"/>
      <c r="J365" s="275"/>
      <c r="K365" s="275"/>
      <c r="L365" s="280"/>
      <c r="M365" s="281"/>
      <c r="N365" s="282"/>
      <c r="O365" s="282"/>
      <c r="P365" s="282"/>
      <c r="Q365" s="282"/>
      <c r="R365" s="282"/>
      <c r="S365" s="282"/>
      <c r="T365" s="28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84" t="s">
        <v>443</v>
      </c>
      <c r="AU365" s="284" t="s">
        <v>90</v>
      </c>
      <c r="AV365" s="14" t="s">
        <v>172</v>
      </c>
      <c r="AW365" s="14" t="s">
        <v>36</v>
      </c>
      <c r="AX365" s="14" t="s">
        <v>88</v>
      </c>
      <c r="AY365" s="284" t="s">
        <v>156</v>
      </c>
    </row>
    <row r="366" s="2" customFormat="1" ht="24.15" customHeight="1">
      <c r="A366" s="39"/>
      <c r="B366" s="40"/>
      <c r="C366" s="227" t="s">
        <v>319</v>
      </c>
      <c r="D366" s="227" t="s">
        <v>160</v>
      </c>
      <c r="E366" s="228" t="s">
        <v>1802</v>
      </c>
      <c r="F366" s="229" t="s">
        <v>1803</v>
      </c>
      <c r="G366" s="230" t="s">
        <v>1176</v>
      </c>
      <c r="H366" s="231">
        <v>74.609999999999999</v>
      </c>
      <c r="I366" s="232"/>
      <c r="J366" s="233">
        <f>ROUND(I366*H366,2)</f>
        <v>0</v>
      </c>
      <c r="K366" s="229" t="s">
        <v>1119</v>
      </c>
      <c r="L366" s="45"/>
      <c r="M366" s="234" t="s">
        <v>1</v>
      </c>
      <c r="N366" s="235" t="s">
        <v>45</v>
      </c>
      <c r="O366" s="92"/>
      <c r="P366" s="236">
        <f>O366*H366</f>
        <v>0</v>
      </c>
      <c r="Q366" s="236">
        <v>0</v>
      </c>
      <c r="R366" s="236">
        <f>Q366*H366</f>
        <v>0</v>
      </c>
      <c r="S366" s="236">
        <v>0</v>
      </c>
      <c r="T366" s="237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8" t="s">
        <v>172</v>
      </c>
      <c r="AT366" s="238" t="s">
        <v>160</v>
      </c>
      <c r="AU366" s="238" t="s">
        <v>90</v>
      </c>
      <c r="AY366" s="18" t="s">
        <v>156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8" t="s">
        <v>88</v>
      </c>
      <c r="BK366" s="239">
        <f>ROUND(I366*H366,2)</f>
        <v>0</v>
      </c>
      <c r="BL366" s="18" t="s">
        <v>172</v>
      </c>
      <c r="BM366" s="238" t="s">
        <v>1804</v>
      </c>
    </row>
    <row r="367" s="2" customFormat="1">
      <c r="A367" s="39"/>
      <c r="B367" s="40"/>
      <c r="C367" s="41"/>
      <c r="D367" s="240" t="s">
        <v>1121</v>
      </c>
      <c r="E367" s="41"/>
      <c r="F367" s="285" t="s">
        <v>1805</v>
      </c>
      <c r="G367" s="41"/>
      <c r="H367" s="41"/>
      <c r="I367" s="242"/>
      <c r="J367" s="41"/>
      <c r="K367" s="41"/>
      <c r="L367" s="45"/>
      <c r="M367" s="243"/>
      <c r="N367" s="244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1121</v>
      </c>
      <c r="AU367" s="18" t="s">
        <v>90</v>
      </c>
    </row>
    <row r="368" s="2" customFormat="1">
      <c r="A368" s="39"/>
      <c r="B368" s="40"/>
      <c r="C368" s="41"/>
      <c r="D368" s="286" t="s">
        <v>1123</v>
      </c>
      <c r="E368" s="41"/>
      <c r="F368" s="287" t="s">
        <v>1806</v>
      </c>
      <c r="G368" s="41"/>
      <c r="H368" s="41"/>
      <c r="I368" s="242"/>
      <c r="J368" s="41"/>
      <c r="K368" s="41"/>
      <c r="L368" s="45"/>
      <c r="M368" s="243"/>
      <c r="N368" s="244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1123</v>
      </c>
      <c r="AU368" s="18" t="s">
        <v>90</v>
      </c>
    </row>
    <row r="369" s="15" customFormat="1">
      <c r="A369" s="15"/>
      <c r="B369" s="288"/>
      <c r="C369" s="289"/>
      <c r="D369" s="240" t="s">
        <v>443</v>
      </c>
      <c r="E369" s="290" t="s">
        <v>1</v>
      </c>
      <c r="F369" s="291" t="s">
        <v>1697</v>
      </c>
      <c r="G369" s="289"/>
      <c r="H369" s="290" t="s">
        <v>1</v>
      </c>
      <c r="I369" s="292"/>
      <c r="J369" s="289"/>
      <c r="K369" s="289"/>
      <c r="L369" s="293"/>
      <c r="M369" s="294"/>
      <c r="N369" s="295"/>
      <c r="O369" s="295"/>
      <c r="P369" s="295"/>
      <c r="Q369" s="295"/>
      <c r="R369" s="295"/>
      <c r="S369" s="295"/>
      <c r="T369" s="296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97" t="s">
        <v>443</v>
      </c>
      <c r="AU369" s="297" t="s">
        <v>90</v>
      </c>
      <c r="AV369" s="15" t="s">
        <v>88</v>
      </c>
      <c r="AW369" s="15" t="s">
        <v>36</v>
      </c>
      <c r="AX369" s="15" t="s">
        <v>80</v>
      </c>
      <c r="AY369" s="297" t="s">
        <v>156</v>
      </c>
    </row>
    <row r="370" s="13" customFormat="1">
      <c r="A370" s="13"/>
      <c r="B370" s="263"/>
      <c r="C370" s="264"/>
      <c r="D370" s="240" t="s">
        <v>443</v>
      </c>
      <c r="E370" s="265" t="s">
        <v>1</v>
      </c>
      <c r="F370" s="266" t="s">
        <v>1691</v>
      </c>
      <c r="G370" s="264"/>
      <c r="H370" s="267">
        <v>74.609999999999999</v>
      </c>
      <c r="I370" s="268"/>
      <c r="J370" s="264"/>
      <c r="K370" s="264"/>
      <c r="L370" s="269"/>
      <c r="M370" s="270"/>
      <c r="N370" s="271"/>
      <c r="O370" s="271"/>
      <c r="P370" s="271"/>
      <c r="Q370" s="271"/>
      <c r="R370" s="271"/>
      <c r="S370" s="271"/>
      <c r="T370" s="27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73" t="s">
        <v>443</v>
      </c>
      <c r="AU370" s="273" t="s">
        <v>90</v>
      </c>
      <c r="AV370" s="13" t="s">
        <v>90</v>
      </c>
      <c r="AW370" s="13" t="s">
        <v>36</v>
      </c>
      <c r="AX370" s="13" t="s">
        <v>80</v>
      </c>
      <c r="AY370" s="273" t="s">
        <v>156</v>
      </c>
    </row>
    <row r="371" s="14" customFormat="1">
      <c r="A371" s="14"/>
      <c r="B371" s="274"/>
      <c r="C371" s="275"/>
      <c r="D371" s="240" t="s">
        <v>443</v>
      </c>
      <c r="E371" s="276" t="s">
        <v>1</v>
      </c>
      <c r="F371" s="277" t="s">
        <v>445</v>
      </c>
      <c r="G371" s="275"/>
      <c r="H371" s="278">
        <v>74.609999999999999</v>
      </c>
      <c r="I371" s="279"/>
      <c r="J371" s="275"/>
      <c r="K371" s="275"/>
      <c r="L371" s="280"/>
      <c r="M371" s="281"/>
      <c r="N371" s="282"/>
      <c r="O371" s="282"/>
      <c r="P371" s="282"/>
      <c r="Q371" s="282"/>
      <c r="R371" s="282"/>
      <c r="S371" s="282"/>
      <c r="T371" s="28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84" t="s">
        <v>443</v>
      </c>
      <c r="AU371" s="284" t="s">
        <v>90</v>
      </c>
      <c r="AV371" s="14" t="s">
        <v>172</v>
      </c>
      <c r="AW371" s="14" t="s">
        <v>36</v>
      </c>
      <c r="AX371" s="14" t="s">
        <v>88</v>
      </c>
      <c r="AY371" s="284" t="s">
        <v>156</v>
      </c>
    </row>
    <row r="372" s="12" customFormat="1" ht="22.8" customHeight="1">
      <c r="A372" s="12"/>
      <c r="B372" s="211"/>
      <c r="C372" s="212"/>
      <c r="D372" s="213" t="s">
        <v>79</v>
      </c>
      <c r="E372" s="225" t="s">
        <v>181</v>
      </c>
      <c r="F372" s="225" t="s">
        <v>1389</v>
      </c>
      <c r="G372" s="212"/>
      <c r="H372" s="212"/>
      <c r="I372" s="215"/>
      <c r="J372" s="226">
        <f>BK372</f>
        <v>0</v>
      </c>
      <c r="K372" s="212"/>
      <c r="L372" s="217"/>
      <c r="M372" s="218"/>
      <c r="N372" s="219"/>
      <c r="O372" s="219"/>
      <c r="P372" s="220">
        <f>SUM(P373:P434)</f>
        <v>0</v>
      </c>
      <c r="Q372" s="219"/>
      <c r="R372" s="220">
        <f>SUM(R373:R434)</f>
        <v>2.2510940000000006</v>
      </c>
      <c r="S372" s="219"/>
      <c r="T372" s="221">
        <f>SUM(T373:T434)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22" t="s">
        <v>155</v>
      </c>
      <c r="AT372" s="223" t="s">
        <v>79</v>
      </c>
      <c r="AU372" s="223" t="s">
        <v>88</v>
      </c>
      <c r="AY372" s="222" t="s">
        <v>156</v>
      </c>
      <c r="BK372" s="224">
        <f>SUM(BK373:BK434)</f>
        <v>0</v>
      </c>
    </row>
    <row r="373" s="2" customFormat="1" ht="24.15" customHeight="1">
      <c r="A373" s="39"/>
      <c r="B373" s="40"/>
      <c r="C373" s="227" t="s">
        <v>325</v>
      </c>
      <c r="D373" s="227" t="s">
        <v>160</v>
      </c>
      <c r="E373" s="228" t="s">
        <v>1807</v>
      </c>
      <c r="F373" s="229" t="s">
        <v>1808</v>
      </c>
      <c r="G373" s="230" t="s">
        <v>1176</v>
      </c>
      <c r="H373" s="231">
        <v>14.380000000000001</v>
      </c>
      <c r="I373" s="232"/>
      <c r="J373" s="233">
        <f>ROUND(I373*H373,2)</f>
        <v>0</v>
      </c>
      <c r="K373" s="229" t="s">
        <v>1177</v>
      </c>
      <c r="L373" s="45"/>
      <c r="M373" s="234" t="s">
        <v>1</v>
      </c>
      <c r="N373" s="235" t="s">
        <v>45</v>
      </c>
      <c r="O373" s="92"/>
      <c r="P373" s="236">
        <f>O373*H373</f>
        <v>0</v>
      </c>
      <c r="Q373" s="236">
        <v>0.013650000000000001</v>
      </c>
      <c r="R373" s="236">
        <f>Q373*H373</f>
        <v>0.19628700000000002</v>
      </c>
      <c r="S373" s="236">
        <v>0</v>
      </c>
      <c r="T373" s="237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8" t="s">
        <v>172</v>
      </c>
      <c r="AT373" s="238" t="s">
        <v>160</v>
      </c>
      <c r="AU373" s="238" t="s">
        <v>90</v>
      </c>
      <c r="AY373" s="18" t="s">
        <v>156</v>
      </c>
      <c r="BE373" s="239">
        <f>IF(N373="základní",J373,0)</f>
        <v>0</v>
      </c>
      <c r="BF373" s="239">
        <f>IF(N373="snížená",J373,0)</f>
        <v>0</v>
      </c>
      <c r="BG373" s="239">
        <f>IF(N373="zákl. přenesená",J373,0)</f>
        <v>0</v>
      </c>
      <c r="BH373" s="239">
        <f>IF(N373="sníž. přenesená",J373,0)</f>
        <v>0</v>
      </c>
      <c r="BI373" s="239">
        <f>IF(N373="nulová",J373,0)</f>
        <v>0</v>
      </c>
      <c r="BJ373" s="18" t="s">
        <v>88</v>
      </c>
      <c r="BK373" s="239">
        <f>ROUND(I373*H373,2)</f>
        <v>0</v>
      </c>
      <c r="BL373" s="18" t="s">
        <v>172</v>
      </c>
      <c r="BM373" s="238" t="s">
        <v>1809</v>
      </c>
    </row>
    <row r="374" s="13" customFormat="1">
      <c r="A374" s="13"/>
      <c r="B374" s="263"/>
      <c r="C374" s="264"/>
      <c r="D374" s="240" t="s">
        <v>443</v>
      </c>
      <c r="E374" s="265" t="s">
        <v>1</v>
      </c>
      <c r="F374" s="266" t="s">
        <v>1810</v>
      </c>
      <c r="G374" s="264"/>
      <c r="H374" s="267">
        <v>14.380000000000001</v>
      </c>
      <c r="I374" s="268"/>
      <c r="J374" s="264"/>
      <c r="K374" s="264"/>
      <c r="L374" s="269"/>
      <c r="M374" s="270"/>
      <c r="N374" s="271"/>
      <c r="O374" s="271"/>
      <c r="P374" s="271"/>
      <c r="Q374" s="271"/>
      <c r="R374" s="271"/>
      <c r="S374" s="271"/>
      <c r="T374" s="27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73" t="s">
        <v>443</v>
      </c>
      <c r="AU374" s="273" t="s">
        <v>90</v>
      </c>
      <c r="AV374" s="13" t="s">
        <v>90</v>
      </c>
      <c r="AW374" s="13" t="s">
        <v>36</v>
      </c>
      <c r="AX374" s="13" t="s">
        <v>80</v>
      </c>
      <c r="AY374" s="273" t="s">
        <v>156</v>
      </c>
    </row>
    <row r="375" s="14" customFormat="1">
      <c r="A375" s="14"/>
      <c r="B375" s="274"/>
      <c r="C375" s="275"/>
      <c r="D375" s="240" t="s">
        <v>443</v>
      </c>
      <c r="E375" s="276" t="s">
        <v>1</v>
      </c>
      <c r="F375" s="277" t="s">
        <v>445</v>
      </c>
      <c r="G375" s="275"/>
      <c r="H375" s="278">
        <v>14.380000000000001</v>
      </c>
      <c r="I375" s="279"/>
      <c r="J375" s="275"/>
      <c r="K375" s="275"/>
      <c r="L375" s="280"/>
      <c r="M375" s="281"/>
      <c r="N375" s="282"/>
      <c r="O375" s="282"/>
      <c r="P375" s="282"/>
      <c r="Q375" s="282"/>
      <c r="R375" s="282"/>
      <c r="S375" s="282"/>
      <c r="T375" s="28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84" t="s">
        <v>443</v>
      </c>
      <c r="AU375" s="284" t="s">
        <v>90</v>
      </c>
      <c r="AV375" s="14" t="s">
        <v>172</v>
      </c>
      <c r="AW375" s="14" t="s">
        <v>36</v>
      </c>
      <c r="AX375" s="14" t="s">
        <v>88</v>
      </c>
      <c r="AY375" s="284" t="s">
        <v>156</v>
      </c>
    </row>
    <row r="376" s="2" customFormat="1" ht="21.75" customHeight="1">
      <c r="A376" s="39"/>
      <c r="B376" s="40"/>
      <c r="C376" s="227" t="s">
        <v>330</v>
      </c>
      <c r="D376" s="227" t="s">
        <v>160</v>
      </c>
      <c r="E376" s="228" t="s">
        <v>1811</v>
      </c>
      <c r="F376" s="229" t="s">
        <v>1812</v>
      </c>
      <c r="G376" s="230" t="s">
        <v>1176</v>
      </c>
      <c r="H376" s="231">
        <v>54.484000000000002</v>
      </c>
      <c r="I376" s="232"/>
      <c r="J376" s="233">
        <f>ROUND(I376*H376,2)</f>
        <v>0</v>
      </c>
      <c r="K376" s="229" t="s">
        <v>1119</v>
      </c>
      <c r="L376" s="45"/>
      <c r="M376" s="234" t="s">
        <v>1</v>
      </c>
      <c r="N376" s="235" t="s">
        <v>45</v>
      </c>
      <c r="O376" s="92"/>
      <c r="P376" s="236">
        <f>O376*H376</f>
        <v>0</v>
      </c>
      <c r="Q376" s="236">
        <v>0.0043800000000000002</v>
      </c>
      <c r="R376" s="236">
        <f>Q376*H376</f>
        <v>0.23863992000000003</v>
      </c>
      <c r="S376" s="236">
        <v>0</v>
      </c>
      <c r="T376" s="237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8" t="s">
        <v>172</v>
      </c>
      <c r="AT376" s="238" t="s">
        <v>160</v>
      </c>
      <c r="AU376" s="238" t="s">
        <v>90</v>
      </c>
      <c r="AY376" s="18" t="s">
        <v>156</v>
      </c>
      <c r="BE376" s="239">
        <f>IF(N376="základní",J376,0)</f>
        <v>0</v>
      </c>
      <c r="BF376" s="239">
        <f>IF(N376="snížená",J376,0)</f>
        <v>0</v>
      </c>
      <c r="BG376" s="239">
        <f>IF(N376="zákl. přenesená",J376,0)</f>
        <v>0</v>
      </c>
      <c r="BH376" s="239">
        <f>IF(N376="sníž. přenesená",J376,0)</f>
        <v>0</v>
      </c>
      <c r="BI376" s="239">
        <f>IF(N376="nulová",J376,0)</f>
        <v>0</v>
      </c>
      <c r="BJ376" s="18" t="s">
        <v>88</v>
      </c>
      <c r="BK376" s="239">
        <f>ROUND(I376*H376,2)</f>
        <v>0</v>
      </c>
      <c r="BL376" s="18" t="s">
        <v>172</v>
      </c>
      <c r="BM376" s="238" t="s">
        <v>1813</v>
      </c>
    </row>
    <row r="377" s="2" customFormat="1">
      <c r="A377" s="39"/>
      <c r="B377" s="40"/>
      <c r="C377" s="41"/>
      <c r="D377" s="240" t="s">
        <v>1121</v>
      </c>
      <c r="E377" s="41"/>
      <c r="F377" s="285" t="s">
        <v>1814</v>
      </c>
      <c r="G377" s="41"/>
      <c r="H377" s="41"/>
      <c r="I377" s="242"/>
      <c r="J377" s="41"/>
      <c r="K377" s="41"/>
      <c r="L377" s="45"/>
      <c r="M377" s="243"/>
      <c r="N377" s="244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1121</v>
      </c>
      <c r="AU377" s="18" t="s">
        <v>90</v>
      </c>
    </row>
    <row r="378" s="2" customFormat="1">
      <c r="A378" s="39"/>
      <c r="B378" s="40"/>
      <c r="C378" s="41"/>
      <c r="D378" s="286" t="s">
        <v>1123</v>
      </c>
      <c r="E378" s="41"/>
      <c r="F378" s="287" t="s">
        <v>1815</v>
      </c>
      <c r="G378" s="41"/>
      <c r="H378" s="41"/>
      <c r="I378" s="242"/>
      <c r="J378" s="41"/>
      <c r="K378" s="41"/>
      <c r="L378" s="45"/>
      <c r="M378" s="243"/>
      <c r="N378" s="244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1123</v>
      </c>
      <c r="AU378" s="18" t="s">
        <v>90</v>
      </c>
    </row>
    <row r="379" s="15" customFormat="1">
      <c r="A379" s="15"/>
      <c r="B379" s="288"/>
      <c r="C379" s="289"/>
      <c r="D379" s="240" t="s">
        <v>443</v>
      </c>
      <c r="E379" s="290" t="s">
        <v>1</v>
      </c>
      <c r="F379" s="291" t="s">
        <v>1816</v>
      </c>
      <c r="G379" s="289"/>
      <c r="H379" s="290" t="s">
        <v>1</v>
      </c>
      <c r="I379" s="292"/>
      <c r="J379" s="289"/>
      <c r="K379" s="289"/>
      <c r="L379" s="293"/>
      <c r="M379" s="294"/>
      <c r="N379" s="295"/>
      <c r="O379" s="295"/>
      <c r="P379" s="295"/>
      <c r="Q379" s="295"/>
      <c r="R379" s="295"/>
      <c r="S379" s="295"/>
      <c r="T379" s="296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97" t="s">
        <v>443</v>
      </c>
      <c r="AU379" s="297" t="s">
        <v>90</v>
      </c>
      <c r="AV379" s="15" t="s">
        <v>88</v>
      </c>
      <c r="AW379" s="15" t="s">
        <v>36</v>
      </c>
      <c r="AX379" s="15" t="s">
        <v>80</v>
      </c>
      <c r="AY379" s="297" t="s">
        <v>156</v>
      </c>
    </row>
    <row r="380" s="13" customFormat="1">
      <c r="A380" s="13"/>
      <c r="B380" s="263"/>
      <c r="C380" s="264"/>
      <c r="D380" s="240" t="s">
        <v>443</v>
      </c>
      <c r="E380" s="265" t="s">
        <v>1</v>
      </c>
      <c r="F380" s="266" t="s">
        <v>1817</v>
      </c>
      <c r="G380" s="264"/>
      <c r="H380" s="267">
        <v>16.611999999999998</v>
      </c>
      <c r="I380" s="268"/>
      <c r="J380" s="264"/>
      <c r="K380" s="264"/>
      <c r="L380" s="269"/>
      <c r="M380" s="270"/>
      <c r="N380" s="271"/>
      <c r="O380" s="271"/>
      <c r="P380" s="271"/>
      <c r="Q380" s="271"/>
      <c r="R380" s="271"/>
      <c r="S380" s="271"/>
      <c r="T380" s="27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73" t="s">
        <v>443</v>
      </c>
      <c r="AU380" s="273" t="s">
        <v>90</v>
      </c>
      <c r="AV380" s="13" t="s">
        <v>90</v>
      </c>
      <c r="AW380" s="13" t="s">
        <v>36</v>
      </c>
      <c r="AX380" s="13" t="s">
        <v>80</v>
      </c>
      <c r="AY380" s="273" t="s">
        <v>156</v>
      </c>
    </row>
    <row r="381" s="13" customFormat="1">
      <c r="A381" s="13"/>
      <c r="B381" s="263"/>
      <c r="C381" s="264"/>
      <c r="D381" s="240" t="s">
        <v>443</v>
      </c>
      <c r="E381" s="265" t="s">
        <v>1</v>
      </c>
      <c r="F381" s="266" t="s">
        <v>1818</v>
      </c>
      <c r="G381" s="264"/>
      <c r="H381" s="267">
        <v>18.734999999999999</v>
      </c>
      <c r="I381" s="268"/>
      <c r="J381" s="264"/>
      <c r="K381" s="264"/>
      <c r="L381" s="269"/>
      <c r="M381" s="270"/>
      <c r="N381" s="271"/>
      <c r="O381" s="271"/>
      <c r="P381" s="271"/>
      <c r="Q381" s="271"/>
      <c r="R381" s="271"/>
      <c r="S381" s="271"/>
      <c r="T381" s="27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73" t="s">
        <v>443</v>
      </c>
      <c r="AU381" s="273" t="s">
        <v>90</v>
      </c>
      <c r="AV381" s="13" t="s">
        <v>90</v>
      </c>
      <c r="AW381" s="13" t="s">
        <v>36</v>
      </c>
      <c r="AX381" s="13" t="s">
        <v>80</v>
      </c>
      <c r="AY381" s="273" t="s">
        <v>156</v>
      </c>
    </row>
    <row r="382" s="13" customFormat="1">
      <c r="A382" s="13"/>
      <c r="B382" s="263"/>
      <c r="C382" s="264"/>
      <c r="D382" s="240" t="s">
        <v>443</v>
      </c>
      <c r="E382" s="265" t="s">
        <v>1</v>
      </c>
      <c r="F382" s="266" t="s">
        <v>1819</v>
      </c>
      <c r="G382" s="264"/>
      <c r="H382" s="267">
        <v>9.9169999999999998</v>
      </c>
      <c r="I382" s="268"/>
      <c r="J382" s="264"/>
      <c r="K382" s="264"/>
      <c r="L382" s="269"/>
      <c r="M382" s="270"/>
      <c r="N382" s="271"/>
      <c r="O382" s="271"/>
      <c r="P382" s="271"/>
      <c r="Q382" s="271"/>
      <c r="R382" s="271"/>
      <c r="S382" s="271"/>
      <c r="T382" s="27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73" t="s">
        <v>443</v>
      </c>
      <c r="AU382" s="273" t="s">
        <v>90</v>
      </c>
      <c r="AV382" s="13" t="s">
        <v>90</v>
      </c>
      <c r="AW382" s="13" t="s">
        <v>36</v>
      </c>
      <c r="AX382" s="13" t="s">
        <v>80</v>
      </c>
      <c r="AY382" s="273" t="s">
        <v>156</v>
      </c>
    </row>
    <row r="383" s="15" customFormat="1">
      <c r="A383" s="15"/>
      <c r="B383" s="288"/>
      <c r="C383" s="289"/>
      <c r="D383" s="240" t="s">
        <v>443</v>
      </c>
      <c r="E383" s="290" t="s">
        <v>1</v>
      </c>
      <c r="F383" s="291" t="s">
        <v>1820</v>
      </c>
      <c r="G383" s="289"/>
      <c r="H383" s="290" t="s">
        <v>1</v>
      </c>
      <c r="I383" s="292"/>
      <c r="J383" s="289"/>
      <c r="K383" s="289"/>
      <c r="L383" s="293"/>
      <c r="M383" s="294"/>
      <c r="N383" s="295"/>
      <c r="O383" s="295"/>
      <c r="P383" s="295"/>
      <c r="Q383" s="295"/>
      <c r="R383" s="295"/>
      <c r="S383" s="295"/>
      <c r="T383" s="296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97" t="s">
        <v>443</v>
      </c>
      <c r="AU383" s="297" t="s">
        <v>90</v>
      </c>
      <c r="AV383" s="15" t="s">
        <v>88</v>
      </c>
      <c r="AW383" s="15" t="s">
        <v>36</v>
      </c>
      <c r="AX383" s="15" t="s">
        <v>80</v>
      </c>
      <c r="AY383" s="297" t="s">
        <v>156</v>
      </c>
    </row>
    <row r="384" s="13" customFormat="1">
      <c r="A384" s="13"/>
      <c r="B384" s="263"/>
      <c r="C384" s="264"/>
      <c r="D384" s="240" t="s">
        <v>443</v>
      </c>
      <c r="E384" s="265" t="s">
        <v>1</v>
      </c>
      <c r="F384" s="266" t="s">
        <v>1821</v>
      </c>
      <c r="G384" s="264"/>
      <c r="H384" s="267">
        <v>9.2200000000000006</v>
      </c>
      <c r="I384" s="268"/>
      <c r="J384" s="264"/>
      <c r="K384" s="264"/>
      <c r="L384" s="269"/>
      <c r="M384" s="270"/>
      <c r="N384" s="271"/>
      <c r="O384" s="271"/>
      <c r="P384" s="271"/>
      <c r="Q384" s="271"/>
      <c r="R384" s="271"/>
      <c r="S384" s="271"/>
      <c r="T384" s="27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73" t="s">
        <v>443</v>
      </c>
      <c r="AU384" s="273" t="s">
        <v>90</v>
      </c>
      <c r="AV384" s="13" t="s">
        <v>90</v>
      </c>
      <c r="AW384" s="13" t="s">
        <v>36</v>
      </c>
      <c r="AX384" s="13" t="s">
        <v>80</v>
      </c>
      <c r="AY384" s="273" t="s">
        <v>156</v>
      </c>
    </row>
    <row r="385" s="14" customFormat="1">
      <c r="A385" s="14"/>
      <c r="B385" s="274"/>
      <c r="C385" s="275"/>
      <c r="D385" s="240" t="s">
        <v>443</v>
      </c>
      <c r="E385" s="276" t="s">
        <v>1</v>
      </c>
      <c r="F385" s="277" t="s">
        <v>445</v>
      </c>
      <c r="G385" s="275"/>
      <c r="H385" s="278">
        <v>54.484000000000002</v>
      </c>
      <c r="I385" s="279"/>
      <c r="J385" s="275"/>
      <c r="K385" s="275"/>
      <c r="L385" s="280"/>
      <c r="M385" s="281"/>
      <c r="N385" s="282"/>
      <c r="O385" s="282"/>
      <c r="P385" s="282"/>
      <c r="Q385" s="282"/>
      <c r="R385" s="282"/>
      <c r="S385" s="282"/>
      <c r="T385" s="28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84" t="s">
        <v>443</v>
      </c>
      <c r="AU385" s="284" t="s">
        <v>90</v>
      </c>
      <c r="AV385" s="14" t="s">
        <v>172</v>
      </c>
      <c r="AW385" s="14" t="s">
        <v>36</v>
      </c>
      <c r="AX385" s="14" t="s">
        <v>88</v>
      </c>
      <c r="AY385" s="284" t="s">
        <v>156</v>
      </c>
    </row>
    <row r="386" s="2" customFormat="1" ht="37.8" customHeight="1">
      <c r="A386" s="39"/>
      <c r="B386" s="40"/>
      <c r="C386" s="227" t="s">
        <v>335</v>
      </c>
      <c r="D386" s="227" t="s">
        <v>160</v>
      </c>
      <c r="E386" s="228" t="s">
        <v>1822</v>
      </c>
      <c r="F386" s="229" t="s">
        <v>1823</v>
      </c>
      <c r="G386" s="230" t="s">
        <v>1176</v>
      </c>
      <c r="H386" s="231">
        <v>9.2200000000000006</v>
      </c>
      <c r="I386" s="232"/>
      <c r="J386" s="233">
        <f>ROUND(I386*H386,2)</f>
        <v>0</v>
      </c>
      <c r="K386" s="229" t="s">
        <v>1119</v>
      </c>
      <c r="L386" s="45"/>
      <c r="M386" s="234" t="s">
        <v>1</v>
      </c>
      <c r="N386" s="235" t="s">
        <v>45</v>
      </c>
      <c r="O386" s="92"/>
      <c r="P386" s="236">
        <f>O386*H386</f>
        <v>0</v>
      </c>
      <c r="Q386" s="236">
        <v>0.0083499999999999998</v>
      </c>
      <c r="R386" s="236">
        <f>Q386*H386</f>
        <v>0.076987</v>
      </c>
      <c r="S386" s="236">
        <v>0</v>
      </c>
      <c r="T386" s="237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8" t="s">
        <v>172</v>
      </c>
      <c r="AT386" s="238" t="s">
        <v>160</v>
      </c>
      <c r="AU386" s="238" t="s">
        <v>90</v>
      </c>
      <c r="AY386" s="18" t="s">
        <v>156</v>
      </c>
      <c r="BE386" s="239">
        <f>IF(N386="základní",J386,0)</f>
        <v>0</v>
      </c>
      <c r="BF386" s="239">
        <f>IF(N386="snížená",J386,0)</f>
        <v>0</v>
      </c>
      <c r="BG386" s="239">
        <f>IF(N386="zákl. přenesená",J386,0)</f>
        <v>0</v>
      </c>
      <c r="BH386" s="239">
        <f>IF(N386="sníž. přenesená",J386,0)</f>
        <v>0</v>
      </c>
      <c r="BI386" s="239">
        <f>IF(N386="nulová",J386,0)</f>
        <v>0</v>
      </c>
      <c r="BJ386" s="18" t="s">
        <v>88</v>
      </c>
      <c r="BK386" s="239">
        <f>ROUND(I386*H386,2)</f>
        <v>0</v>
      </c>
      <c r="BL386" s="18" t="s">
        <v>172</v>
      </c>
      <c r="BM386" s="238" t="s">
        <v>1824</v>
      </c>
    </row>
    <row r="387" s="2" customFormat="1">
      <c r="A387" s="39"/>
      <c r="B387" s="40"/>
      <c r="C387" s="41"/>
      <c r="D387" s="240" t="s">
        <v>1121</v>
      </c>
      <c r="E387" s="41"/>
      <c r="F387" s="285" t="s">
        <v>1825</v>
      </c>
      <c r="G387" s="41"/>
      <c r="H387" s="41"/>
      <c r="I387" s="242"/>
      <c r="J387" s="41"/>
      <c r="K387" s="41"/>
      <c r="L387" s="45"/>
      <c r="M387" s="243"/>
      <c r="N387" s="244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1121</v>
      </c>
      <c r="AU387" s="18" t="s">
        <v>90</v>
      </c>
    </row>
    <row r="388" s="2" customFormat="1">
      <c r="A388" s="39"/>
      <c r="B388" s="40"/>
      <c r="C388" s="41"/>
      <c r="D388" s="286" t="s">
        <v>1123</v>
      </c>
      <c r="E388" s="41"/>
      <c r="F388" s="287" t="s">
        <v>1826</v>
      </c>
      <c r="G388" s="41"/>
      <c r="H388" s="41"/>
      <c r="I388" s="242"/>
      <c r="J388" s="41"/>
      <c r="K388" s="41"/>
      <c r="L388" s="45"/>
      <c r="M388" s="243"/>
      <c r="N388" s="244"/>
      <c r="O388" s="92"/>
      <c r="P388" s="92"/>
      <c r="Q388" s="92"/>
      <c r="R388" s="92"/>
      <c r="S388" s="92"/>
      <c r="T388" s="93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1123</v>
      </c>
      <c r="AU388" s="18" t="s">
        <v>90</v>
      </c>
    </row>
    <row r="389" s="15" customFormat="1">
      <c r="A389" s="15"/>
      <c r="B389" s="288"/>
      <c r="C389" s="289"/>
      <c r="D389" s="240" t="s">
        <v>443</v>
      </c>
      <c r="E389" s="290" t="s">
        <v>1</v>
      </c>
      <c r="F389" s="291" t="s">
        <v>1827</v>
      </c>
      <c r="G389" s="289"/>
      <c r="H389" s="290" t="s">
        <v>1</v>
      </c>
      <c r="I389" s="292"/>
      <c r="J389" s="289"/>
      <c r="K389" s="289"/>
      <c r="L389" s="293"/>
      <c r="M389" s="294"/>
      <c r="N389" s="295"/>
      <c r="O389" s="295"/>
      <c r="P389" s="295"/>
      <c r="Q389" s="295"/>
      <c r="R389" s="295"/>
      <c r="S389" s="295"/>
      <c r="T389" s="296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97" t="s">
        <v>443</v>
      </c>
      <c r="AU389" s="297" t="s">
        <v>90</v>
      </c>
      <c r="AV389" s="15" t="s">
        <v>88</v>
      </c>
      <c r="AW389" s="15" t="s">
        <v>36</v>
      </c>
      <c r="AX389" s="15" t="s">
        <v>80</v>
      </c>
      <c r="AY389" s="297" t="s">
        <v>156</v>
      </c>
    </row>
    <row r="390" s="13" customFormat="1">
      <c r="A390" s="13"/>
      <c r="B390" s="263"/>
      <c r="C390" s="264"/>
      <c r="D390" s="240" t="s">
        <v>443</v>
      </c>
      <c r="E390" s="265" t="s">
        <v>1</v>
      </c>
      <c r="F390" s="266" t="s">
        <v>1821</v>
      </c>
      <c r="G390" s="264"/>
      <c r="H390" s="267">
        <v>9.2200000000000006</v>
      </c>
      <c r="I390" s="268"/>
      <c r="J390" s="264"/>
      <c r="K390" s="264"/>
      <c r="L390" s="269"/>
      <c r="M390" s="270"/>
      <c r="N390" s="271"/>
      <c r="O390" s="271"/>
      <c r="P390" s="271"/>
      <c r="Q390" s="271"/>
      <c r="R390" s="271"/>
      <c r="S390" s="271"/>
      <c r="T390" s="27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73" t="s">
        <v>443</v>
      </c>
      <c r="AU390" s="273" t="s">
        <v>90</v>
      </c>
      <c r="AV390" s="13" t="s">
        <v>90</v>
      </c>
      <c r="AW390" s="13" t="s">
        <v>36</v>
      </c>
      <c r="AX390" s="13" t="s">
        <v>80</v>
      </c>
      <c r="AY390" s="273" t="s">
        <v>156</v>
      </c>
    </row>
    <row r="391" s="14" customFormat="1">
      <c r="A391" s="14"/>
      <c r="B391" s="274"/>
      <c r="C391" s="275"/>
      <c r="D391" s="240" t="s">
        <v>443</v>
      </c>
      <c r="E391" s="276" t="s">
        <v>1</v>
      </c>
      <c r="F391" s="277" t="s">
        <v>445</v>
      </c>
      <c r="G391" s="275"/>
      <c r="H391" s="278">
        <v>9.2200000000000006</v>
      </c>
      <c r="I391" s="279"/>
      <c r="J391" s="275"/>
      <c r="K391" s="275"/>
      <c r="L391" s="280"/>
      <c r="M391" s="281"/>
      <c r="N391" s="282"/>
      <c r="O391" s="282"/>
      <c r="P391" s="282"/>
      <c r="Q391" s="282"/>
      <c r="R391" s="282"/>
      <c r="S391" s="282"/>
      <c r="T391" s="28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84" t="s">
        <v>443</v>
      </c>
      <c r="AU391" s="284" t="s">
        <v>90</v>
      </c>
      <c r="AV391" s="14" t="s">
        <v>172</v>
      </c>
      <c r="AW391" s="14" t="s">
        <v>36</v>
      </c>
      <c r="AX391" s="14" t="s">
        <v>88</v>
      </c>
      <c r="AY391" s="284" t="s">
        <v>156</v>
      </c>
    </row>
    <row r="392" s="2" customFormat="1" ht="16.5" customHeight="1">
      <c r="A392" s="39"/>
      <c r="B392" s="40"/>
      <c r="C392" s="253" t="s">
        <v>578</v>
      </c>
      <c r="D392" s="253" t="s">
        <v>439</v>
      </c>
      <c r="E392" s="254" t="s">
        <v>1828</v>
      </c>
      <c r="F392" s="255" t="s">
        <v>1829</v>
      </c>
      <c r="G392" s="256" t="s">
        <v>1176</v>
      </c>
      <c r="H392" s="257">
        <v>9.6809999999999992</v>
      </c>
      <c r="I392" s="258"/>
      <c r="J392" s="259">
        <f>ROUND(I392*H392,2)</f>
        <v>0</v>
      </c>
      <c r="K392" s="255" t="s">
        <v>1119</v>
      </c>
      <c r="L392" s="260"/>
      <c r="M392" s="261" t="s">
        <v>1</v>
      </c>
      <c r="N392" s="262" t="s">
        <v>45</v>
      </c>
      <c r="O392" s="92"/>
      <c r="P392" s="236">
        <f>O392*H392</f>
        <v>0</v>
      </c>
      <c r="Q392" s="236">
        <v>0.00055999999999999995</v>
      </c>
      <c r="R392" s="236">
        <f>Q392*H392</f>
        <v>0.0054213599999999992</v>
      </c>
      <c r="S392" s="236">
        <v>0</v>
      </c>
      <c r="T392" s="237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8" t="s">
        <v>189</v>
      </c>
      <c r="AT392" s="238" t="s">
        <v>439</v>
      </c>
      <c r="AU392" s="238" t="s">
        <v>90</v>
      </c>
      <c r="AY392" s="18" t="s">
        <v>156</v>
      </c>
      <c r="BE392" s="239">
        <f>IF(N392="základní",J392,0)</f>
        <v>0</v>
      </c>
      <c r="BF392" s="239">
        <f>IF(N392="snížená",J392,0)</f>
        <v>0</v>
      </c>
      <c r="BG392" s="239">
        <f>IF(N392="zákl. přenesená",J392,0)</f>
        <v>0</v>
      </c>
      <c r="BH392" s="239">
        <f>IF(N392="sníž. přenesená",J392,0)</f>
        <v>0</v>
      </c>
      <c r="BI392" s="239">
        <f>IF(N392="nulová",J392,0)</f>
        <v>0</v>
      </c>
      <c r="BJ392" s="18" t="s">
        <v>88</v>
      </c>
      <c r="BK392" s="239">
        <f>ROUND(I392*H392,2)</f>
        <v>0</v>
      </c>
      <c r="BL392" s="18" t="s">
        <v>172</v>
      </c>
      <c r="BM392" s="238" t="s">
        <v>1830</v>
      </c>
    </row>
    <row r="393" s="2" customFormat="1">
      <c r="A393" s="39"/>
      <c r="B393" s="40"/>
      <c r="C393" s="41"/>
      <c r="D393" s="240" t="s">
        <v>1121</v>
      </c>
      <c r="E393" s="41"/>
      <c r="F393" s="285" t="s">
        <v>1829</v>
      </c>
      <c r="G393" s="41"/>
      <c r="H393" s="41"/>
      <c r="I393" s="242"/>
      <c r="J393" s="41"/>
      <c r="K393" s="41"/>
      <c r="L393" s="45"/>
      <c r="M393" s="243"/>
      <c r="N393" s="244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1121</v>
      </c>
      <c r="AU393" s="18" t="s">
        <v>90</v>
      </c>
    </row>
    <row r="394" s="13" customFormat="1">
      <c r="A394" s="13"/>
      <c r="B394" s="263"/>
      <c r="C394" s="264"/>
      <c r="D394" s="240" t="s">
        <v>443</v>
      </c>
      <c r="E394" s="264"/>
      <c r="F394" s="266" t="s">
        <v>1831</v>
      </c>
      <c r="G394" s="264"/>
      <c r="H394" s="267">
        <v>9.6809999999999992</v>
      </c>
      <c r="I394" s="268"/>
      <c r="J394" s="264"/>
      <c r="K394" s="264"/>
      <c r="L394" s="269"/>
      <c r="M394" s="270"/>
      <c r="N394" s="271"/>
      <c r="O394" s="271"/>
      <c r="P394" s="271"/>
      <c r="Q394" s="271"/>
      <c r="R394" s="271"/>
      <c r="S394" s="271"/>
      <c r="T394" s="27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73" t="s">
        <v>443</v>
      </c>
      <c r="AU394" s="273" t="s">
        <v>90</v>
      </c>
      <c r="AV394" s="13" t="s">
        <v>90</v>
      </c>
      <c r="AW394" s="13" t="s">
        <v>4</v>
      </c>
      <c r="AX394" s="13" t="s">
        <v>88</v>
      </c>
      <c r="AY394" s="273" t="s">
        <v>156</v>
      </c>
    </row>
    <row r="395" s="2" customFormat="1" ht="37.8" customHeight="1">
      <c r="A395" s="39"/>
      <c r="B395" s="40"/>
      <c r="C395" s="227" t="s">
        <v>583</v>
      </c>
      <c r="D395" s="227" t="s">
        <v>160</v>
      </c>
      <c r="E395" s="228" t="s">
        <v>1822</v>
      </c>
      <c r="F395" s="229" t="s">
        <v>1823</v>
      </c>
      <c r="G395" s="230" t="s">
        <v>1176</v>
      </c>
      <c r="H395" s="231">
        <v>9.9169999999999998</v>
      </c>
      <c r="I395" s="232"/>
      <c r="J395" s="233">
        <f>ROUND(I395*H395,2)</f>
        <v>0</v>
      </c>
      <c r="K395" s="229" t="s">
        <v>1119</v>
      </c>
      <c r="L395" s="45"/>
      <c r="M395" s="234" t="s">
        <v>1</v>
      </c>
      <c r="N395" s="235" t="s">
        <v>45</v>
      </c>
      <c r="O395" s="92"/>
      <c r="P395" s="236">
        <f>O395*H395</f>
        <v>0</v>
      </c>
      <c r="Q395" s="236">
        <v>0.0083499999999999998</v>
      </c>
      <c r="R395" s="236">
        <f>Q395*H395</f>
        <v>0.08280694999999999</v>
      </c>
      <c r="S395" s="236">
        <v>0</v>
      </c>
      <c r="T395" s="237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8" t="s">
        <v>172</v>
      </c>
      <c r="AT395" s="238" t="s">
        <v>160</v>
      </c>
      <c r="AU395" s="238" t="s">
        <v>90</v>
      </c>
      <c r="AY395" s="18" t="s">
        <v>156</v>
      </c>
      <c r="BE395" s="239">
        <f>IF(N395="základní",J395,0)</f>
        <v>0</v>
      </c>
      <c r="BF395" s="239">
        <f>IF(N395="snížená",J395,0)</f>
        <v>0</v>
      </c>
      <c r="BG395" s="239">
        <f>IF(N395="zákl. přenesená",J395,0)</f>
        <v>0</v>
      </c>
      <c r="BH395" s="239">
        <f>IF(N395="sníž. přenesená",J395,0)</f>
        <v>0</v>
      </c>
      <c r="BI395" s="239">
        <f>IF(N395="nulová",J395,0)</f>
        <v>0</v>
      </c>
      <c r="BJ395" s="18" t="s">
        <v>88</v>
      </c>
      <c r="BK395" s="239">
        <f>ROUND(I395*H395,2)</f>
        <v>0</v>
      </c>
      <c r="BL395" s="18" t="s">
        <v>172</v>
      </c>
      <c r="BM395" s="238" t="s">
        <v>1832</v>
      </c>
    </row>
    <row r="396" s="2" customFormat="1">
      <c r="A396" s="39"/>
      <c r="B396" s="40"/>
      <c r="C396" s="41"/>
      <c r="D396" s="240" t="s">
        <v>1121</v>
      </c>
      <c r="E396" s="41"/>
      <c r="F396" s="285" t="s">
        <v>1825</v>
      </c>
      <c r="G396" s="41"/>
      <c r="H396" s="41"/>
      <c r="I396" s="242"/>
      <c r="J396" s="41"/>
      <c r="K396" s="41"/>
      <c r="L396" s="45"/>
      <c r="M396" s="243"/>
      <c r="N396" s="244"/>
      <c r="O396" s="92"/>
      <c r="P396" s="92"/>
      <c r="Q396" s="92"/>
      <c r="R396" s="92"/>
      <c r="S396" s="92"/>
      <c r="T396" s="93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1121</v>
      </c>
      <c r="AU396" s="18" t="s">
        <v>90</v>
      </c>
    </row>
    <row r="397" s="2" customFormat="1">
      <c r="A397" s="39"/>
      <c r="B397" s="40"/>
      <c r="C397" s="41"/>
      <c r="D397" s="286" t="s">
        <v>1123</v>
      </c>
      <c r="E397" s="41"/>
      <c r="F397" s="287" t="s">
        <v>1826</v>
      </c>
      <c r="G397" s="41"/>
      <c r="H397" s="41"/>
      <c r="I397" s="242"/>
      <c r="J397" s="41"/>
      <c r="K397" s="41"/>
      <c r="L397" s="45"/>
      <c r="M397" s="243"/>
      <c r="N397" s="244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1123</v>
      </c>
      <c r="AU397" s="18" t="s">
        <v>90</v>
      </c>
    </row>
    <row r="398" s="15" customFormat="1">
      <c r="A398" s="15"/>
      <c r="B398" s="288"/>
      <c r="C398" s="289"/>
      <c r="D398" s="240" t="s">
        <v>443</v>
      </c>
      <c r="E398" s="290" t="s">
        <v>1</v>
      </c>
      <c r="F398" s="291" t="s">
        <v>1833</v>
      </c>
      <c r="G398" s="289"/>
      <c r="H398" s="290" t="s">
        <v>1</v>
      </c>
      <c r="I398" s="292"/>
      <c r="J398" s="289"/>
      <c r="K398" s="289"/>
      <c r="L398" s="293"/>
      <c r="M398" s="294"/>
      <c r="N398" s="295"/>
      <c r="O398" s="295"/>
      <c r="P398" s="295"/>
      <c r="Q398" s="295"/>
      <c r="R398" s="295"/>
      <c r="S398" s="295"/>
      <c r="T398" s="296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97" t="s">
        <v>443</v>
      </c>
      <c r="AU398" s="297" t="s">
        <v>90</v>
      </c>
      <c r="AV398" s="15" t="s">
        <v>88</v>
      </c>
      <c r="AW398" s="15" t="s">
        <v>36</v>
      </c>
      <c r="AX398" s="15" t="s">
        <v>80</v>
      </c>
      <c r="AY398" s="297" t="s">
        <v>156</v>
      </c>
    </row>
    <row r="399" s="13" customFormat="1">
      <c r="A399" s="13"/>
      <c r="B399" s="263"/>
      <c r="C399" s="264"/>
      <c r="D399" s="240" t="s">
        <v>443</v>
      </c>
      <c r="E399" s="265" t="s">
        <v>1</v>
      </c>
      <c r="F399" s="266" t="s">
        <v>1819</v>
      </c>
      <c r="G399" s="264"/>
      <c r="H399" s="267">
        <v>9.9169999999999998</v>
      </c>
      <c r="I399" s="268"/>
      <c r="J399" s="264"/>
      <c r="K399" s="264"/>
      <c r="L399" s="269"/>
      <c r="M399" s="270"/>
      <c r="N399" s="271"/>
      <c r="O399" s="271"/>
      <c r="P399" s="271"/>
      <c r="Q399" s="271"/>
      <c r="R399" s="271"/>
      <c r="S399" s="271"/>
      <c r="T399" s="27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73" t="s">
        <v>443</v>
      </c>
      <c r="AU399" s="273" t="s">
        <v>90</v>
      </c>
      <c r="AV399" s="13" t="s">
        <v>90</v>
      </c>
      <c r="AW399" s="13" t="s">
        <v>36</v>
      </c>
      <c r="AX399" s="13" t="s">
        <v>80</v>
      </c>
      <c r="AY399" s="273" t="s">
        <v>156</v>
      </c>
    </row>
    <row r="400" s="14" customFormat="1">
      <c r="A400" s="14"/>
      <c r="B400" s="274"/>
      <c r="C400" s="275"/>
      <c r="D400" s="240" t="s">
        <v>443</v>
      </c>
      <c r="E400" s="276" t="s">
        <v>1</v>
      </c>
      <c r="F400" s="277" t="s">
        <v>445</v>
      </c>
      <c r="G400" s="275"/>
      <c r="H400" s="278">
        <v>9.9169999999999998</v>
      </c>
      <c r="I400" s="279"/>
      <c r="J400" s="275"/>
      <c r="K400" s="275"/>
      <c r="L400" s="280"/>
      <c r="M400" s="281"/>
      <c r="N400" s="282"/>
      <c r="O400" s="282"/>
      <c r="P400" s="282"/>
      <c r="Q400" s="282"/>
      <c r="R400" s="282"/>
      <c r="S400" s="282"/>
      <c r="T400" s="28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84" t="s">
        <v>443</v>
      </c>
      <c r="AU400" s="284" t="s">
        <v>90</v>
      </c>
      <c r="AV400" s="14" t="s">
        <v>172</v>
      </c>
      <c r="AW400" s="14" t="s">
        <v>36</v>
      </c>
      <c r="AX400" s="14" t="s">
        <v>88</v>
      </c>
      <c r="AY400" s="284" t="s">
        <v>156</v>
      </c>
    </row>
    <row r="401" s="2" customFormat="1" ht="24.15" customHeight="1">
      <c r="A401" s="39"/>
      <c r="B401" s="40"/>
      <c r="C401" s="253" t="s">
        <v>588</v>
      </c>
      <c r="D401" s="253" t="s">
        <v>439</v>
      </c>
      <c r="E401" s="254" t="s">
        <v>1834</v>
      </c>
      <c r="F401" s="255" t="s">
        <v>1835</v>
      </c>
      <c r="G401" s="256" t="s">
        <v>1176</v>
      </c>
      <c r="H401" s="257">
        <v>10.413</v>
      </c>
      <c r="I401" s="258"/>
      <c r="J401" s="259">
        <f>ROUND(I401*H401,2)</f>
        <v>0</v>
      </c>
      <c r="K401" s="255" t="s">
        <v>1119</v>
      </c>
      <c r="L401" s="260"/>
      <c r="M401" s="261" t="s">
        <v>1</v>
      </c>
      <c r="N401" s="262" t="s">
        <v>45</v>
      </c>
      <c r="O401" s="92"/>
      <c r="P401" s="236">
        <f>O401*H401</f>
        <v>0</v>
      </c>
      <c r="Q401" s="236">
        <v>0.0011999999999999999</v>
      </c>
      <c r="R401" s="236">
        <f>Q401*H401</f>
        <v>0.012495599999999999</v>
      </c>
      <c r="S401" s="236">
        <v>0</v>
      </c>
      <c r="T401" s="237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8" t="s">
        <v>189</v>
      </c>
      <c r="AT401" s="238" t="s">
        <v>439</v>
      </c>
      <c r="AU401" s="238" t="s">
        <v>90</v>
      </c>
      <c r="AY401" s="18" t="s">
        <v>156</v>
      </c>
      <c r="BE401" s="239">
        <f>IF(N401="základní",J401,0)</f>
        <v>0</v>
      </c>
      <c r="BF401" s="239">
        <f>IF(N401="snížená",J401,0)</f>
        <v>0</v>
      </c>
      <c r="BG401" s="239">
        <f>IF(N401="zákl. přenesená",J401,0)</f>
        <v>0</v>
      </c>
      <c r="BH401" s="239">
        <f>IF(N401="sníž. přenesená",J401,0)</f>
        <v>0</v>
      </c>
      <c r="BI401" s="239">
        <f>IF(N401="nulová",J401,0)</f>
        <v>0</v>
      </c>
      <c r="BJ401" s="18" t="s">
        <v>88</v>
      </c>
      <c r="BK401" s="239">
        <f>ROUND(I401*H401,2)</f>
        <v>0</v>
      </c>
      <c r="BL401" s="18" t="s">
        <v>172</v>
      </c>
      <c r="BM401" s="238" t="s">
        <v>1836</v>
      </c>
    </row>
    <row r="402" s="2" customFormat="1">
      <c r="A402" s="39"/>
      <c r="B402" s="40"/>
      <c r="C402" s="41"/>
      <c r="D402" s="240" t="s">
        <v>1121</v>
      </c>
      <c r="E402" s="41"/>
      <c r="F402" s="285" t="s">
        <v>1835</v>
      </c>
      <c r="G402" s="41"/>
      <c r="H402" s="41"/>
      <c r="I402" s="242"/>
      <c r="J402" s="41"/>
      <c r="K402" s="41"/>
      <c r="L402" s="45"/>
      <c r="M402" s="243"/>
      <c r="N402" s="244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1121</v>
      </c>
      <c r="AU402" s="18" t="s">
        <v>90</v>
      </c>
    </row>
    <row r="403" s="13" customFormat="1">
      <c r="A403" s="13"/>
      <c r="B403" s="263"/>
      <c r="C403" s="264"/>
      <c r="D403" s="240" t="s">
        <v>443</v>
      </c>
      <c r="E403" s="264"/>
      <c r="F403" s="266" t="s">
        <v>1837</v>
      </c>
      <c r="G403" s="264"/>
      <c r="H403" s="267">
        <v>10.413</v>
      </c>
      <c r="I403" s="268"/>
      <c r="J403" s="264"/>
      <c r="K403" s="264"/>
      <c r="L403" s="269"/>
      <c r="M403" s="270"/>
      <c r="N403" s="271"/>
      <c r="O403" s="271"/>
      <c r="P403" s="271"/>
      <c r="Q403" s="271"/>
      <c r="R403" s="271"/>
      <c r="S403" s="271"/>
      <c r="T403" s="27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73" t="s">
        <v>443</v>
      </c>
      <c r="AU403" s="273" t="s">
        <v>90</v>
      </c>
      <c r="AV403" s="13" t="s">
        <v>90</v>
      </c>
      <c r="AW403" s="13" t="s">
        <v>4</v>
      </c>
      <c r="AX403" s="13" t="s">
        <v>88</v>
      </c>
      <c r="AY403" s="273" t="s">
        <v>156</v>
      </c>
    </row>
    <row r="404" s="2" customFormat="1" ht="44.25" customHeight="1">
      <c r="A404" s="39"/>
      <c r="B404" s="40"/>
      <c r="C404" s="227" t="s">
        <v>593</v>
      </c>
      <c r="D404" s="227" t="s">
        <v>160</v>
      </c>
      <c r="E404" s="228" t="s">
        <v>1838</v>
      </c>
      <c r="F404" s="229" t="s">
        <v>1839</v>
      </c>
      <c r="G404" s="230" t="s">
        <v>1176</v>
      </c>
      <c r="H404" s="231">
        <v>18.734999999999999</v>
      </c>
      <c r="I404" s="232"/>
      <c r="J404" s="233">
        <f>ROUND(I404*H404,2)</f>
        <v>0</v>
      </c>
      <c r="K404" s="229" t="s">
        <v>1119</v>
      </c>
      <c r="L404" s="45"/>
      <c r="M404" s="234" t="s">
        <v>1</v>
      </c>
      <c r="N404" s="235" t="s">
        <v>45</v>
      </c>
      <c r="O404" s="92"/>
      <c r="P404" s="236">
        <f>O404*H404</f>
        <v>0</v>
      </c>
      <c r="Q404" s="236">
        <v>0.0083499999999999998</v>
      </c>
      <c r="R404" s="236">
        <f>Q404*H404</f>
        <v>0.15643725</v>
      </c>
      <c r="S404" s="236">
        <v>0</v>
      </c>
      <c r="T404" s="237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8" t="s">
        <v>172</v>
      </c>
      <c r="AT404" s="238" t="s">
        <v>160</v>
      </c>
      <c r="AU404" s="238" t="s">
        <v>90</v>
      </c>
      <c r="AY404" s="18" t="s">
        <v>156</v>
      </c>
      <c r="BE404" s="239">
        <f>IF(N404="základní",J404,0)</f>
        <v>0</v>
      </c>
      <c r="BF404" s="239">
        <f>IF(N404="snížená",J404,0)</f>
        <v>0</v>
      </c>
      <c r="BG404" s="239">
        <f>IF(N404="zákl. přenesená",J404,0)</f>
        <v>0</v>
      </c>
      <c r="BH404" s="239">
        <f>IF(N404="sníž. přenesená",J404,0)</f>
        <v>0</v>
      </c>
      <c r="BI404" s="239">
        <f>IF(N404="nulová",J404,0)</f>
        <v>0</v>
      </c>
      <c r="BJ404" s="18" t="s">
        <v>88</v>
      </c>
      <c r="BK404" s="239">
        <f>ROUND(I404*H404,2)</f>
        <v>0</v>
      </c>
      <c r="BL404" s="18" t="s">
        <v>172</v>
      </c>
      <c r="BM404" s="238" t="s">
        <v>1840</v>
      </c>
    </row>
    <row r="405" s="2" customFormat="1">
      <c r="A405" s="39"/>
      <c r="B405" s="40"/>
      <c r="C405" s="41"/>
      <c r="D405" s="240" t="s">
        <v>1121</v>
      </c>
      <c r="E405" s="41"/>
      <c r="F405" s="285" t="s">
        <v>1841</v>
      </c>
      <c r="G405" s="41"/>
      <c r="H405" s="41"/>
      <c r="I405" s="242"/>
      <c r="J405" s="41"/>
      <c r="K405" s="41"/>
      <c r="L405" s="45"/>
      <c r="M405" s="243"/>
      <c r="N405" s="244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1121</v>
      </c>
      <c r="AU405" s="18" t="s">
        <v>90</v>
      </c>
    </row>
    <row r="406" s="2" customFormat="1">
      <c r="A406" s="39"/>
      <c r="B406" s="40"/>
      <c r="C406" s="41"/>
      <c r="D406" s="286" t="s">
        <v>1123</v>
      </c>
      <c r="E406" s="41"/>
      <c r="F406" s="287" t="s">
        <v>1842</v>
      </c>
      <c r="G406" s="41"/>
      <c r="H406" s="41"/>
      <c r="I406" s="242"/>
      <c r="J406" s="41"/>
      <c r="K406" s="41"/>
      <c r="L406" s="45"/>
      <c r="M406" s="243"/>
      <c r="N406" s="244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1123</v>
      </c>
      <c r="AU406" s="18" t="s">
        <v>90</v>
      </c>
    </row>
    <row r="407" s="15" customFormat="1">
      <c r="A407" s="15"/>
      <c r="B407" s="288"/>
      <c r="C407" s="289"/>
      <c r="D407" s="240" t="s">
        <v>443</v>
      </c>
      <c r="E407" s="290" t="s">
        <v>1</v>
      </c>
      <c r="F407" s="291" t="s">
        <v>1843</v>
      </c>
      <c r="G407" s="289"/>
      <c r="H407" s="290" t="s">
        <v>1</v>
      </c>
      <c r="I407" s="292"/>
      <c r="J407" s="289"/>
      <c r="K407" s="289"/>
      <c r="L407" s="293"/>
      <c r="M407" s="294"/>
      <c r="N407" s="295"/>
      <c r="O407" s="295"/>
      <c r="P407" s="295"/>
      <c r="Q407" s="295"/>
      <c r="R407" s="295"/>
      <c r="S407" s="295"/>
      <c r="T407" s="296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97" t="s">
        <v>443</v>
      </c>
      <c r="AU407" s="297" t="s">
        <v>90</v>
      </c>
      <c r="AV407" s="15" t="s">
        <v>88</v>
      </c>
      <c r="AW407" s="15" t="s">
        <v>36</v>
      </c>
      <c r="AX407" s="15" t="s">
        <v>80</v>
      </c>
      <c r="AY407" s="297" t="s">
        <v>156</v>
      </c>
    </row>
    <row r="408" s="13" customFormat="1">
      <c r="A408" s="13"/>
      <c r="B408" s="263"/>
      <c r="C408" s="264"/>
      <c r="D408" s="240" t="s">
        <v>443</v>
      </c>
      <c r="E408" s="265" t="s">
        <v>1</v>
      </c>
      <c r="F408" s="266" t="s">
        <v>1818</v>
      </c>
      <c r="G408" s="264"/>
      <c r="H408" s="267">
        <v>18.734999999999999</v>
      </c>
      <c r="I408" s="268"/>
      <c r="J408" s="264"/>
      <c r="K408" s="264"/>
      <c r="L408" s="269"/>
      <c r="M408" s="270"/>
      <c r="N408" s="271"/>
      <c r="O408" s="271"/>
      <c r="P408" s="271"/>
      <c r="Q408" s="271"/>
      <c r="R408" s="271"/>
      <c r="S408" s="271"/>
      <c r="T408" s="27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73" t="s">
        <v>443</v>
      </c>
      <c r="AU408" s="273" t="s">
        <v>90</v>
      </c>
      <c r="AV408" s="13" t="s">
        <v>90</v>
      </c>
      <c r="AW408" s="13" t="s">
        <v>36</v>
      </c>
      <c r="AX408" s="13" t="s">
        <v>80</v>
      </c>
      <c r="AY408" s="273" t="s">
        <v>156</v>
      </c>
    </row>
    <row r="409" s="14" customFormat="1">
      <c r="A409" s="14"/>
      <c r="B409" s="274"/>
      <c r="C409" s="275"/>
      <c r="D409" s="240" t="s">
        <v>443</v>
      </c>
      <c r="E409" s="276" t="s">
        <v>1</v>
      </c>
      <c r="F409" s="277" t="s">
        <v>445</v>
      </c>
      <c r="G409" s="275"/>
      <c r="H409" s="278">
        <v>18.734999999999999</v>
      </c>
      <c r="I409" s="279"/>
      <c r="J409" s="275"/>
      <c r="K409" s="275"/>
      <c r="L409" s="280"/>
      <c r="M409" s="281"/>
      <c r="N409" s="282"/>
      <c r="O409" s="282"/>
      <c r="P409" s="282"/>
      <c r="Q409" s="282"/>
      <c r="R409" s="282"/>
      <c r="S409" s="282"/>
      <c r="T409" s="28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84" t="s">
        <v>443</v>
      </c>
      <c r="AU409" s="284" t="s">
        <v>90</v>
      </c>
      <c r="AV409" s="14" t="s">
        <v>172</v>
      </c>
      <c r="AW409" s="14" t="s">
        <v>36</v>
      </c>
      <c r="AX409" s="14" t="s">
        <v>88</v>
      </c>
      <c r="AY409" s="284" t="s">
        <v>156</v>
      </c>
    </row>
    <row r="410" s="2" customFormat="1" ht="16.5" customHeight="1">
      <c r="A410" s="39"/>
      <c r="B410" s="40"/>
      <c r="C410" s="253" t="s">
        <v>598</v>
      </c>
      <c r="D410" s="253" t="s">
        <v>439</v>
      </c>
      <c r="E410" s="254" t="s">
        <v>1844</v>
      </c>
      <c r="F410" s="255" t="s">
        <v>1845</v>
      </c>
      <c r="G410" s="256" t="s">
        <v>1176</v>
      </c>
      <c r="H410" s="257">
        <v>19.672000000000001</v>
      </c>
      <c r="I410" s="258"/>
      <c r="J410" s="259">
        <f>ROUND(I410*H410,2)</f>
        <v>0</v>
      </c>
      <c r="K410" s="255" t="s">
        <v>1119</v>
      </c>
      <c r="L410" s="260"/>
      <c r="M410" s="261" t="s">
        <v>1</v>
      </c>
      <c r="N410" s="262" t="s">
        <v>45</v>
      </c>
      <c r="O410" s="92"/>
      <c r="P410" s="236">
        <f>O410*H410</f>
        <v>0</v>
      </c>
      <c r="Q410" s="236">
        <v>0.00084000000000000003</v>
      </c>
      <c r="R410" s="236">
        <f>Q410*H410</f>
        <v>0.016524480000000001</v>
      </c>
      <c r="S410" s="236">
        <v>0</v>
      </c>
      <c r="T410" s="237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8" t="s">
        <v>189</v>
      </c>
      <c r="AT410" s="238" t="s">
        <v>439</v>
      </c>
      <c r="AU410" s="238" t="s">
        <v>90</v>
      </c>
      <c r="AY410" s="18" t="s">
        <v>156</v>
      </c>
      <c r="BE410" s="239">
        <f>IF(N410="základní",J410,0)</f>
        <v>0</v>
      </c>
      <c r="BF410" s="239">
        <f>IF(N410="snížená",J410,0)</f>
        <v>0</v>
      </c>
      <c r="BG410" s="239">
        <f>IF(N410="zákl. přenesená",J410,0)</f>
        <v>0</v>
      </c>
      <c r="BH410" s="239">
        <f>IF(N410="sníž. přenesená",J410,0)</f>
        <v>0</v>
      </c>
      <c r="BI410" s="239">
        <f>IF(N410="nulová",J410,0)</f>
        <v>0</v>
      </c>
      <c r="BJ410" s="18" t="s">
        <v>88</v>
      </c>
      <c r="BK410" s="239">
        <f>ROUND(I410*H410,2)</f>
        <v>0</v>
      </c>
      <c r="BL410" s="18" t="s">
        <v>172</v>
      </c>
      <c r="BM410" s="238" t="s">
        <v>1846</v>
      </c>
    </row>
    <row r="411" s="2" customFormat="1">
      <c r="A411" s="39"/>
      <c r="B411" s="40"/>
      <c r="C411" s="41"/>
      <c r="D411" s="240" t="s">
        <v>1121</v>
      </c>
      <c r="E411" s="41"/>
      <c r="F411" s="285" t="s">
        <v>1845</v>
      </c>
      <c r="G411" s="41"/>
      <c r="H411" s="41"/>
      <c r="I411" s="242"/>
      <c r="J411" s="41"/>
      <c r="K411" s="41"/>
      <c r="L411" s="45"/>
      <c r="M411" s="243"/>
      <c r="N411" s="244"/>
      <c r="O411" s="92"/>
      <c r="P411" s="92"/>
      <c r="Q411" s="92"/>
      <c r="R411" s="92"/>
      <c r="S411" s="92"/>
      <c r="T411" s="93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1121</v>
      </c>
      <c r="AU411" s="18" t="s">
        <v>90</v>
      </c>
    </row>
    <row r="412" s="13" customFormat="1">
      <c r="A412" s="13"/>
      <c r="B412" s="263"/>
      <c r="C412" s="264"/>
      <c r="D412" s="240" t="s">
        <v>443</v>
      </c>
      <c r="E412" s="264"/>
      <c r="F412" s="266" t="s">
        <v>1847</v>
      </c>
      <c r="G412" s="264"/>
      <c r="H412" s="267">
        <v>19.672000000000001</v>
      </c>
      <c r="I412" s="268"/>
      <c r="J412" s="264"/>
      <c r="K412" s="264"/>
      <c r="L412" s="269"/>
      <c r="M412" s="270"/>
      <c r="N412" s="271"/>
      <c r="O412" s="271"/>
      <c r="P412" s="271"/>
      <c r="Q412" s="271"/>
      <c r="R412" s="271"/>
      <c r="S412" s="271"/>
      <c r="T412" s="27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73" t="s">
        <v>443</v>
      </c>
      <c r="AU412" s="273" t="s">
        <v>90</v>
      </c>
      <c r="AV412" s="13" t="s">
        <v>90</v>
      </c>
      <c r="AW412" s="13" t="s">
        <v>4</v>
      </c>
      <c r="AX412" s="13" t="s">
        <v>88</v>
      </c>
      <c r="AY412" s="273" t="s">
        <v>156</v>
      </c>
    </row>
    <row r="413" s="2" customFormat="1" ht="44.25" customHeight="1">
      <c r="A413" s="39"/>
      <c r="B413" s="40"/>
      <c r="C413" s="227" t="s">
        <v>603</v>
      </c>
      <c r="D413" s="227" t="s">
        <v>160</v>
      </c>
      <c r="E413" s="228" t="s">
        <v>1848</v>
      </c>
      <c r="F413" s="229" t="s">
        <v>1849</v>
      </c>
      <c r="G413" s="230" t="s">
        <v>1176</v>
      </c>
      <c r="H413" s="231">
        <v>16.611999999999998</v>
      </c>
      <c r="I413" s="232"/>
      <c r="J413" s="233">
        <f>ROUND(I413*H413,2)</f>
        <v>0</v>
      </c>
      <c r="K413" s="229" t="s">
        <v>1119</v>
      </c>
      <c r="L413" s="45"/>
      <c r="M413" s="234" t="s">
        <v>1</v>
      </c>
      <c r="N413" s="235" t="s">
        <v>45</v>
      </c>
      <c r="O413" s="92"/>
      <c r="P413" s="236">
        <f>O413*H413</f>
        <v>0</v>
      </c>
      <c r="Q413" s="236">
        <v>0.0085199999999999998</v>
      </c>
      <c r="R413" s="236">
        <f>Q413*H413</f>
        <v>0.14153423999999998</v>
      </c>
      <c r="S413" s="236">
        <v>0</v>
      </c>
      <c r="T413" s="237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8" t="s">
        <v>172</v>
      </c>
      <c r="AT413" s="238" t="s">
        <v>160</v>
      </c>
      <c r="AU413" s="238" t="s">
        <v>90</v>
      </c>
      <c r="AY413" s="18" t="s">
        <v>156</v>
      </c>
      <c r="BE413" s="239">
        <f>IF(N413="základní",J413,0)</f>
        <v>0</v>
      </c>
      <c r="BF413" s="239">
        <f>IF(N413="snížená",J413,0)</f>
        <v>0</v>
      </c>
      <c r="BG413" s="239">
        <f>IF(N413="zákl. přenesená",J413,0)</f>
        <v>0</v>
      </c>
      <c r="BH413" s="239">
        <f>IF(N413="sníž. přenesená",J413,0)</f>
        <v>0</v>
      </c>
      <c r="BI413" s="239">
        <f>IF(N413="nulová",J413,0)</f>
        <v>0</v>
      </c>
      <c r="BJ413" s="18" t="s">
        <v>88</v>
      </c>
      <c r="BK413" s="239">
        <f>ROUND(I413*H413,2)</f>
        <v>0</v>
      </c>
      <c r="BL413" s="18" t="s">
        <v>172</v>
      </c>
      <c r="BM413" s="238" t="s">
        <v>1850</v>
      </c>
    </row>
    <row r="414" s="2" customFormat="1">
      <c r="A414" s="39"/>
      <c r="B414" s="40"/>
      <c r="C414" s="41"/>
      <c r="D414" s="240" t="s">
        <v>1121</v>
      </c>
      <c r="E414" s="41"/>
      <c r="F414" s="285" t="s">
        <v>1851</v>
      </c>
      <c r="G414" s="41"/>
      <c r="H414" s="41"/>
      <c r="I414" s="242"/>
      <c r="J414" s="41"/>
      <c r="K414" s="41"/>
      <c r="L414" s="45"/>
      <c r="M414" s="243"/>
      <c r="N414" s="244"/>
      <c r="O414" s="92"/>
      <c r="P414" s="92"/>
      <c r="Q414" s="92"/>
      <c r="R414" s="92"/>
      <c r="S414" s="92"/>
      <c r="T414" s="93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1121</v>
      </c>
      <c r="AU414" s="18" t="s">
        <v>90</v>
      </c>
    </row>
    <row r="415" s="2" customFormat="1">
      <c r="A415" s="39"/>
      <c r="B415" s="40"/>
      <c r="C415" s="41"/>
      <c r="D415" s="286" t="s">
        <v>1123</v>
      </c>
      <c r="E415" s="41"/>
      <c r="F415" s="287" t="s">
        <v>1852</v>
      </c>
      <c r="G415" s="41"/>
      <c r="H415" s="41"/>
      <c r="I415" s="242"/>
      <c r="J415" s="41"/>
      <c r="K415" s="41"/>
      <c r="L415" s="45"/>
      <c r="M415" s="243"/>
      <c r="N415" s="244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1123</v>
      </c>
      <c r="AU415" s="18" t="s">
        <v>90</v>
      </c>
    </row>
    <row r="416" s="15" customFormat="1">
      <c r="A416" s="15"/>
      <c r="B416" s="288"/>
      <c r="C416" s="289"/>
      <c r="D416" s="240" t="s">
        <v>443</v>
      </c>
      <c r="E416" s="290" t="s">
        <v>1</v>
      </c>
      <c r="F416" s="291" t="s">
        <v>1853</v>
      </c>
      <c r="G416" s="289"/>
      <c r="H416" s="290" t="s">
        <v>1</v>
      </c>
      <c r="I416" s="292"/>
      <c r="J416" s="289"/>
      <c r="K416" s="289"/>
      <c r="L416" s="293"/>
      <c r="M416" s="294"/>
      <c r="N416" s="295"/>
      <c r="O416" s="295"/>
      <c r="P416" s="295"/>
      <c r="Q416" s="295"/>
      <c r="R416" s="295"/>
      <c r="S416" s="295"/>
      <c r="T416" s="296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97" t="s">
        <v>443</v>
      </c>
      <c r="AU416" s="297" t="s">
        <v>90</v>
      </c>
      <c r="AV416" s="15" t="s">
        <v>88</v>
      </c>
      <c r="AW416" s="15" t="s">
        <v>36</v>
      </c>
      <c r="AX416" s="15" t="s">
        <v>80</v>
      </c>
      <c r="AY416" s="297" t="s">
        <v>156</v>
      </c>
    </row>
    <row r="417" s="13" customFormat="1">
      <c r="A417" s="13"/>
      <c r="B417" s="263"/>
      <c r="C417" s="264"/>
      <c r="D417" s="240" t="s">
        <v>443</v>
      </c>
      <c r="E417" s="265" t="s">
        <v>1</v>
      </c>
      <c r="F417" s="266" t="s">
        <v>1817</v>
      </c>
      <c r="G417" s="264"/>
      <c r="H417" s="267">
        <v>16.611999999999998</v>
      </c>
      <c r="I417" s="268"/>
      <c r="J417" s="264"/>
      <c r="K417" s="264"/>
      <c r="L417" s="269"/>
      <c r="M417" s="270"/>
      <c r="N417" s="271"/>
      <c r="O417" s="271"/>
      <c r="P417" s="271"/>
      <c r="Q417" s="271"/>
      <c r="R417" s="271"/>
      <c r="S417" s="271"/>
      <c r="T417" s="27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73" t="s">
        <v>443</v>
      </c>
      <c r="AU417" s="273" t="s">
        <v>90</v>
      </c>
      <c r="AV417" s="13" t="s">
        <v>90</v>
      </c>
      <c r="AW417" s="13" t="s">
        <v>36</v>
      </c>
      <c r="AX417" s="13" t="s">
        <v>80</v>
      </c>
      <c r="AY417" s="273" t="s">
        <v>156</v>
      </c>
    </row>
    <row r="418" s="14" customFormat="1">
      <c r="A418" s="14"/>
      <c r="B418" s="274"/>
      <c r="C418" s="275"/>
      <c r="D418" s="240" t="s">
        <v>443</v>
      </c>
      <c r="E418" s="276" t="s">
        <v>1</v>
      </c>
      <c r="F418" s="277" t="s">
        <v>445</v>
      </c>
      <c r="G418" s="275"/>
      <c r="H418" s="278">
        <v>16.611999999999998</v>
      </c>
      <c r="I418" s="279"/>
      <c r="J418" s="275"/>
      <c r="K418" s="275"/>
      <c r="L418" s="280"/>
      <c r="M418" s="281"/>
      <c r="N418" s="282"/>
      <c r="O418" s="282"/>
      <c r="P418" s="282"/>
      <c r="Q418" s="282"/>
      <c r="R418" s="282"/>
      <c r="S418" s="282"/>
      <c r="T418" s="28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84" t="s">
        <v>443</v>
      </c>
      <c r="AU418" s="284" t="s">
        <v>90</v>
      </c>
      <c r="AV418" s="14" t="s">
        <v>172</v>
      </c>
      <c r="AW418" s="14" t="s">
        <v>36</v>
      </c>
      <c r="AX418" s="14" t="s">
        <v>88</v>
      </c>
      <c r="AY418" s="284" t="s">
        <v>156</v>
      </c>
    </row>
    <row r="419" s="2" customFormat="1" ht="16.5" customHeight="1">
      <c r="A419" s="39"/>
      <c r="B419" s="40"/>
      <c r="C419" s="253" t="s">
        <v>608</v>
      </c>
      <c r="D419" s="253" t="s">
        <v>439</v>
      </c>
      <c r="E419" s="254" t="s">
        <v>1854</v>
      </c>
      <c r="F419" s="255" t="s">
        <v>1855</v>
      </c>
      <c r="G419" s="256" t="s">
        <v>1176</v>
      </c>
      <c r="H419" s="257">
        <v>17.443000000000001</v>
      </c>
      <c r="I419" s="258"/>
      <c r="J419" s="259">
        <f>ROUND(I419*H419,2)</f>
        <v>0</v>
      </c>
      <c r="K419" s="255" t="s">
        <v>1119</v>
      </c>
      <c r="L419" s="260"/>
      <c r="M419" s="261" t="s">
        <v>1</v>
      </c>
      <c r="N419" s="262" t="s">
        <v>45</v>
      </c>
      <c r="O419" s="92"/>
      <c r="P419" s="236">
        <f>O419*H419</f>
        <v>0</v>
      </c>
      <c r="Q419" s="236">
        <v>0.0014</v>
      </c>
      <c r="R419" s="236">
        <f>Q419*H419</f>
        <v>0.024420200000000003</v>
      </c>
      <c r="S419" s="236">
        <v>0</v>
      </c>
      <c r="T419" s="237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8" t="s">
        <v>189</v>
      </c>
      <c r="AT419" s="238" t="s">
        <v>439</v>
      </c>
      <c r="AU419" s="238" t="s">
        <v>90</v>
      </c>
      <c r="AY419" s="18" t="s">
        <v>156</v>
      </c>
      <c r="BE419" s="239">
        <f>IF(N419="základní",J419,0)</f>
        <v>0</v>
      </c>
      <c r="BF419" s="239">
        <f>IF(N419="snížená",J419,0)</f>
        <v>0</v>
      </c>
      <c r="BG419" s="239">
        <f>IF(N419="zákl. přenesená",J419,0)</f>
        <v>0</v>
      </c>
      <c r="BH419" s="239">
        <f>IF(N419="sníž. přenesená",J419,0)</f>
        <v>0</v>
      </c>
      <c r="BI419" s="239">
        <f>IF(N419="nulová",J419,0)</f>
        <v>0</v>
      </c>
      <c r="BJ419" s="18" t="s">
        <v>88</v>
      </c>
      <c r="BK419" s="239">
        <f>ROUND(I419*H419,2)</f>
        <v>0</v>
      </c>
      <c r="BL419" s="18" t="s">
        <v>172</v>
      </c>
      <c r="BM419" s="238" t="s">
        <v>1856</v>
      </c>
    </row>
    <row r="420" s="2" customFormat="1">
      <c r="A420" s="39"/>
      <c r="B420" s="40"/>
      <c r="C420" s="41"/>
      <c r="D420" s="240" t="s">
        <v>1121</v>
      </c>
      <c r="E420" s="41"/>
      <c r="F420" s="285" t="s">
        <v>1855</v>
      </c>
      <c r="G420" s="41"/>
      <c r="H420" s="41"/>
      <c r="I420" s="242"/>
      <c r="J420" s="41"/>
      <c r="K420" s="41"/>
      <c r="L420" s="45"/>
      <c r="M420" s="243"/>
      <c r="N420" s="244"/>
      <c r="O420" s="92"/>
      <c r="P420" s="92"/>
      <c r="Q420" s="92"/>
      <c r="R420" s="92"/>
      <c r="S420" s="92"/>
      <c r="T420" s="93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1121</v>
      </c>
      <c r="AU420" s="18" t="s">
        <v>90</v>
      </c>
    </row>
    <row r="421" s="13" customFormat="1">
      <c r="A421" s="13"/>
      <c r="B421" s="263"/>
      <c r="C421" s="264"/>
      <c r="D421" s="240" t="s">
        <v>443</v>
      </c>
      <c r="E421" s="264"/>
      <c r="F421" s="266" t="s">
        <v>1857</v>
      </c>
      <c r="G421" s="264"/>
      <c r="H421" s="267">
        <v>17.443000000000001</v>
      </c>
      <c r="I421" s="268"/>
      <c r="J421" s="264"/>
      <c r="K421" s="264"/>
      <c r="L421" s="269"/>
      <c r="M421" s="270"/>
      <c r="N421" s="271"/>
      <c r="O421" s="271"/>
      <c r="P421" s="271"/>
      <c r="Q421" s="271"/>
      <c r="R421" s="271"/>
      <c r="S421" s="271"/>
      <c r="T421" s="27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73" t="s">
        <v>443</v>
      </c>
      <c r="AU421" s="273" t="s">
        <v>90</v>
      </c>
      <c r="AV421" s="13" t="s">
        <v>90</v>
      </c>
      <c r="AW421" s="13" t="s">
        <v>4</v>
      </c>
      <c r="AX421" s="13" t="s">
        <v>88</v>
      </c>
      <c r="AY421" s="273" t="s">
        <v>156</v>
      </c>
    </row>
    <row r="422" s="2" customFormat="1" ht="24.15" customHeight="1">
      <c r="A422" s="39"/>
      <c r="B422" s="40"/>
      <c r="C422" s="227" t="s">
        <v>613</v>
      </c>
      <c r="D422" s="227" t="s">
        <v>160</v>
      </c>
      <c r="E422" s="228" t="s">
        <v>1858</v>
      </c>
      <c r="F422" s="229" t="s">
        <v>1859</v>
      </c>
      <c r="G422" s="230" t="s">
        <v>1176</v>
      </c>
      <c r="H422" s="231">
        <v>14.380000000000001</v>
      </c>
      <c r="I422" s="232"/>
      <c r="J422" s="233">
        <f>ROUND(I422*H422,2)</f>
        <v>0</v>
      </c>
      <c r="K422" s="229" t="s">
        <v>1177</v>
      </c>
      <c r="L422" s="45"/>
      <c r="M422" s="234" t="s">
        <v>1</v>
      </c>
      <c r="N422" s="235" t="s">
        <v>45</v>
      </c>
      <c r="O422" s="92"/>
      <c r="P422" s="236">
        <f>O422*H422</f>
        <v>0</v>
      </c>
      <c r="Q422" s="236">
        <v>0.020500000000000001</v>
      </c>
      <c r="R422" s="236">
        <f>Q422*H422</f>
        <v>0.29479000000000005</v>
      </c>
      <c r="S422" s="236">
        <v>0</v>
      </c>
      <c r="T422" s="237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8" t="s">
        <v>172</v>
      </c>
      <c r="AT422" s="238" t="s">
        <v>160</v>
      </c>
      <c r="AU422" s="238" t="s">
        <v>90</v>
      </c>
      <c r="AY422" s="18" t="s">
        <v>156</v>
      </c>
      <c r="BE422" s="239">
        <f>IF(N422="základní",J422,0)</f>
        <v>0</v>
      </c>
      <c r="BF422" s="239">
        <f>IF(N422="snížená",J422,0)</f>
        <v>0</v>
      </c>
      <c r="BG422" s="239">
        <f>IF(N422="zákl. přenesená",J422,0)</f>
        <v>0</v>
      </c>
      <c r="BH422" s="239">
        <f>IF(N422="sníž. přenesená",J422,0)</f>
        <v>0</v>
      </c>
      <c r="BI422" s="239">
        <f>IF(N422="nulová",J422,0)</f>
        <v>0</v>
      </c>
      <c r="BJ422" s="18" t="s">
        <v>88</v>
      </c>
      <c r="BK422" s="239">
        <f>ROUND(I422*H422,2)</f>
        <v>0</v>
      </c>
      <c r="BL422" s="18" t="s">
        <v>172</v>
      </c>
      <c r="BM422" s="238" t="s">
        <v>1860</v>
      </c>
    </row>
    <row r="423" s="13" customFormat="1">
      <c r="A423" s="13"/>
      <c r="B423" s="263"/>
      <c r="C423" s="264"/>
      <c r="D423" s="240" t="s">
        <v>443</v>
      </c>
      <c r="E423" s="265" t="s">
        <v>1</v>
      </c>
      <c r="F423" s="266" t="s">
        <v>1810</v>
      </c>
      <c r="G423" s="264"/>
      <c r="H423" s="267">
        <v>14.380000000000001</v>
      </c>
      <c r="I423" s="268"/>
      <c r="J423" s="264"/>
      <c r="K423" s="264"/>
      <c r="L423" s="269"/>
      <c r="M423" s="270"/>
      <c r="N423" s="271"/>
      <c r="O423" s="271"/>
      <c r="P423" s="271"/>
      <c r="Q423" s="271"/>
      <c r="R423" s="271"/>
      <c r="S423" s="271"/>
      <c r="T423" s="27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73" t="s">
        <v>443</v>
      </c>
      <c r="AU423" s="273" t="s">
        <v>90</v>
      </c>
      <c r="AV423" s="13" t="s">
        <v>90</v>
      </c>
      <c r="AW423" s="13" t="s">
        <v>36</v>
      </c>
      <c r="AX423" s="13" t="s">
        <v>80</v>
      </c>
      <c r="AY423" s="273" t="s">
        <v>156</v>
      </c>
    </row>
    <row r="424" s="14" customFormat="1">
      <c r="A424" s="14"/>
      <c r="B424" s="274"/>
      <c r="C424" s="275"/>
      <c r="D424" s="240" t="s">
        <v>443</v>
      </c>
      <c r="E424" s="276" t="s">
        <v>1</v>
      </c>
      <c r="F424" s="277" t="s">
        <v>445</v>
      </c>
      <c r="G424" s="275"/>
      <c r="H424" s="278">
        <v>14.380000000000001</v>
      </c>
      <c r="I424" s="279"/>
      <c r="J424" s="275"/>
      <c r="K424" s="275"/>
      <c r="L424" s="280"/>
      <c r="M424" s="281"/>
      <c r="N424" s="282"/>
      <c r="O424" s="282"/>
      <c r="P424" s="282"/>
      <c r="Q424" s="282"/>
      <c r="R424" s="282"/>
      <c r="S424" s="282"/>
      <c r="T424" s="28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84" t="s">
        <v>443</v>
      </c>
      <c r="AU424" s="284" t="s">
        <v>90</v>
      </c>
      <c r="AV424" s="14" t="s">
        <v>172</v>
      </c>
      <c r="AW424" s="14" t="s">
        <v>36</v>
      </c>
      <c r="AX424" s="14" t="s">
        <v>88</v>
      </c>
      <c r="AY424" s="284" t="s">
        <v>156</v>
      </c>
    </row>
    <row r="425" s="2" customFormat="1" ht="24.15" customHeight="1">
      <c r="A425" s="39"/>
      <c r="B425" s="40"/>
      <c r="C425" s="227" t="s">
        <v>618</v>
      </c>
      <c r="D425" s="227" t="s">
        <v>160</v>
      </c>
      <c r="E425" s="228" t="s">
        <v>1861</v>
      </c>
      <c r="F425" s="229" t="s">
        <v>1862</v>
      </c>
      <c r="G425" s="230" t="s">
        <v>1176</v>
      </c>
      <c r="H425" s="231">
        <v>47.82</v>
      </c>
      <c r="I425" s="232"/>
      <c r="J425" s="233">
        <f>ROUND(I425*H425,2)</f>
        <v>0</v>
      </c>
      <c r="K425" s="229" t="s">
        <v>1177</v>
      </c>
      <c r="L425" s="45"/>
      <c r="M425" s="234" t="s">
        <v>1</v>
      </c>
      <c r="N425" s="235" t="s">
        <v>45</v>
      </c>
      <c r="O425" s="92"/>
      <c r="P425" s="236">
        <f>O425*H425</f>
        <v>0</v>
      </c>
      <c r="Q425" s="236">
        <v>0.020500000000000001</v>
      </c>
      <c r="R425" s="236">
        <f>Q425*H425</f>
        <v>0.98031000000000001</v>
      </c>
      <c r="S425" s="236">
        <v>0</v>
      </c>
      <c r="T425" s="237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8" t="s">
        <v>172</v>
      </c>
      <c r="AT425" s="238" t="s">
        <v>160</v>
      </c>
      <c r="AU425" s="238" t="s">
        <v>90</v>
      </c>
      <c r="AY425" s="18" t="s">
        <v>156</v>
      </c>
      <c r="BE425" s="239">
        <f>IF(N425="základní",J425,0)</f>
        <v>0</v>
      </c>
      <c r="BF425" s="239">
        <f>IF(N425="snížená",J425,0)</f>
        <v>0</v>
      </c>
      <c r="BG425" s="239">
        <f>IF(N425="zákl. přenesená",J425,0)</f>
        <v>0</v>
      </c>
      <c r="BH425" s="239">
        <f>IF(N425="sníž. přenesená",J425,0)</f>
        <v>0</v>
      </c>
      <c r="BI425" s="239">
        <f>IF(N425="nulová",J425,0)</f>
        <v>0</v>
      </c>
      <c r="BJ425" s="18" t="s">
        <v>88</v>
      </c>
      <c r="BK425" s="239">
        <f>ROUND(I425*H425,2)</f>
        <v>0</v>
      </c>
      <c r="BL425" s="18" t="s">
        <v>172</v>
      </c>
      <c r="BM425" s="238" t="s">
        <v>1863</v>
      </c>
    </row>
    <row r="426" s="13" customFormat="1">
      <c r="A426" s="13"/>
      <c r="B426" s="263"/>
      <c r="C426" s="264"/>
      <c r="D426" s="240" t="s">
        <v>443</v>
      </c>
      <c r="E426" s="265" t="s">
        <v>1</v>
      </c>
      <c r="F426" s="266" t="s">
        <v>1864</v>
      </c>
      <c r="G426" s="264"/>
      <c r="H426" s="267">
        <v>47.82</v>
      </c>
      <c r="I426" s="268"/>
      <c r="J426" s="264"/>
      <c r="K426" s="264"/>
      <c r="L426" s="269"/>
      <c r="M426" s="270"/>
      <c r="N426" s="271"/>
      <c r="O426" s="271"/>
      <c r="P426" s="271"/>
      <c r="Q426" s="271"/>
      <c r="R426" s="271"/>
      <c r="S426" s="271"/>
      <c r="T426" s="27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73" t="s">
        <v>443</v>
      </c>
      <c r="AU426" s="273" t="s">
        <v>90</v>
      </c>
      <c r="AV426" s="13" t="s">
        <v>90</v>
      </c>
      <c r="AW426" s="13" t="s">
        <v>36</v>
      </c>
      <c r="AX426" s="13" t="s">
        <v>80</v>
      </c>
      <c r="AY426" s="273" t="s">
        <v>156</v>
      </c>
    </row>
    <row r="427" s="14" customFormat="1">
      <c r="A427" s="14"/>
      <c r="B427" s="274"/>
      <c r="C427" s="275"/>
      <c r="D427" s="240" t="s">
        <v>443</v>
      </c>
      <c r="E427" s="276" t="s">
        <v>1</v>
      </c>
      <c r="F427" s="277" t="s">
        <v>445</v>
      </c>
      <c r="G427" s="275"/>
      <c r="H427" s="278">
        <v>47.82</v>
      </c>
      <c r="I427" s="279"/>
      <c r="J427" s="275"/>
      <c r="K427" s="275"/>
      <c r="L427" s="280"/>
      <c r="M427" s="281"/>
      <c r="N427" s="282"/>
      <c r="O427" s="282"/>
      <c r="P427" s="282"/>
      <c r="Q427" s="282"/>
      <c r="R427" s="282"/>
      <c r="S427" s="282"/>
      <c r="T427" s="28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84" t="s">
        <v>443</v>
      </c>
      <c r="AU427" s="284" t="s">
        <v>90</v>
      </c>
      <c r="AV427" s="14" t="s">
        <v>172</v>
      </c>
      <c r="AW427" s="14" t="s">
        <v>36</v>
      </c>
      <c r="AX427" s="14" t="s">
        <v>88</v>
      </c>
      <c r="AY427" s="284" t="s">
        <v>156</v>
      </c>
    </row>
    <row r="428" s="2" customFormat="1" ht="24.15" customHeight="1">
      <c r="A428" s="39"/>
      <c r="B428" s="40"/>
      <c r="C428" s="227" t="s">
        <v>623</v>
      </c>
      <c r="D428" s="227" t="s">
        <v>160</v>
      </c>
      <c r="E428" s="228" t="s">
        <v>1865</v>
      </c>
      <c r="F428" s="229" t="s">
        <v>1866</v>
      </c>
      <c r="G428" s="230" t="s">
        <v>317</v>
      </c>
      <c r="H428" s="231">
        <v>1</v>
      </c>
      <c r="I428" s="232"/>
      <c r="J428" s="233">
        <f>ROUND(I428*H428,2)</f>
        <v>0</v>
      </c>
      <c r="K428" s="229" t="s">
        <v>1119</v>
      </c>
      <c r="L428" s="45"/>
      <c r="M428" s="234" t="s">
        <v>1</v>
      </c>
      <c r="N428" s="235" t="s">
        <v>45</v>
      </c>
      <c r="O428" s="92"/>
      <c r="P428" s="236">
        <f>O428*H428</f>
        <v>0</v>
      </c>
      <c r="Q428" s="236">
        <v>0.00048000000000000001</v>
      </c>
      <c r="R428" s="236">
        <f>Q428*H428</f>
        <v>0.00048000000000000001</v>
      </c>
      <c r="S428" s="236">
        <v>0</v>
      </c>
      <c r="T428" s="237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8" t="s">
        <v>172</v>
      </c>
      <c r="AT428" s="238" t="s">
        <v>160</v>
      </c>
      <c r="AU428" s="238" t="s">
        <v>90</v>
      </c>
      <c r="AY428" s="18" t="s">
        <v>156</v>
      </c>
      <c r="BE428" s="239">
        <f>IF(N428="základní",J428,0)</f>
        <v>0</v>
      </c>
      <c r="BF428" s="239">
        <f>IF(N428="snížená",J428,0)</f>
        <v>0</v>
      </c>
      <c r="BG428" s="239">
        <f>IF(N428="zákl. přenesená",J428,0)</f>
        <v>0</v>
      </c>
      <c r="BH428" s="239">
        <f>IF(N428="sníž. přenesená",J428,0)</f>
        <v>0</v>
      </c>
      <c r="BI428" s="239">
        <f>IF(N428="nulová",J428,0)</f>
        <v>0</v>
      </c>
      <c r="BJ428" s="18" t="s">
        <v>88</v>
      </c>
      <c r="BK428" s="239">
        <f>ROUND(I428*H428,2)</f>
        <v>0</v>
      </c>
      <c r="BL428" s="18" t="s">
        <v>172</v>
      </c>
      <c r="BM428" s="238" t="s">
        <v>1867</v>
      </c>
    </row>
    <row r="429" s="2" customFormat="1">
      <c r="A429" s="39"/>
      <c r="B429" s="40"/>
      <c r="C429" s="41"/>
      <c r="D429" s="240" t="s">
        <v>1121</v>
      </c>
      <c r="E429" s="41"/>
      <c r="F429" s="285" t="s">
        <v>1868</v>
      </c>
      <c r="G429" s="41"/>
      <c r="H429" s="41"/>
      <c r="I429" s="242"/>
      <c r="J429" s="41"/>
      <c r="K429" s="41"/>
      <c r="L429" s="45"/>
      <c r="M429" s="243"/>
      <c r="N429" s="244"/>
      <c r="O429" s="92"/>
      <c r="P429" s="92"/>
      <c r="Q429" s="92"/>
      <c r="R429" s="92"/>
      <c r="S429" s="92"/>
      <c r="T429" s="93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1121</v>
      </c>
      <c r="AU429" s="18" t="s">
        <v>90</v>
      </c>
    </row>
    <row r="430" s="2" customFormat="1">
      <c r="A430" s="39"/>
      <c r="B430" s="40"/>
      <c r="C430" s="41"/>
      <c r="D430" s="286" t="s">
        <v>1123</v>
      </c>
      <c r="E430" s="41"/>
      <c r="F430" s="287" t="s">
        <v>1869</v>
      </c>
      <c r="G430" s="41"/>
      <c r="H430" s="41"/>
      <c r="I430" s="242"/>
      <c r="J430" s="41"/>
      <c r="K430" s="41"/>
      <c r="L430" s="45"/>
      <c r="M430" s="243"/>
      <c r="N430" s="244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1123</v>
      </c>
      <c r="AU430" s="18" t="s">
        <v>90</v>
      </c>
    </row>
    <row r="431" s="15" customFormat="1">
      <c r="A431" s="15"/>
      <c r="B431" s="288"/>
      <c r="C431" s="289"/>
      <c r="D431" s="240" t="s">
        <v>443</v>
      </c>
      <c r="E431" s="290" t="s">
        <v>1</v>
      </c>
      <c r="F431" s="291" t="s">
        <v>1870</v>
      </c>
      <c r="G431" s="289"/>
      <c r="H431" s="290" t="s">
        <v>1</v>
      </c>
      <c r="I431" s="292"/>
      <c r="J431" s="289"/>
      <c r="K431" s="289"/>
      <c r="L431" s="293"/>
      <c r="M431" s="294"/>
      <c r="N431" s="295"/>
      <c r="O431" s="295"/>
      <c r="P431" s="295"/>
      <c r="Q431" s="295"/>
      <c r="R431" s="295"/>
      <c r="S431" s="295"/>
      <c r="T431" s="296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97" t="s">
        <v>443</v>
      </c>
      <c r="AU431" s="297" t="s">
        <v>90</v>
      </c>
      <c r="AV431" s="15" t="s">
        <v>88</v>
      </c>
      <c r="AW431" s="15" t="s">
        <v>36</v>
      </c>
      <c r="AX431" s="15" t="s">
        <v>80</v>
      </c>
      <c r="AY431" s="297" t="s">
        <v>156</v>
      </c>
    </row>
    <row r="432" s="13" customFormat="1">
      <c r="A432" s="13"/>
      <c r="B432" s="263"/>
      <c r="C432" s="264"/>
      <c r="D432" s="240" t="s">
        <v>443</v>
      </c>
      <c r="E432" s="265" t="s">
        <v>1</v>
      </c>
      <c r="F432" s="266" t="s">
        <v>88</v>
      </c>
      <c r="G432" s="264"/>
      <c r="H432" s="267">
        <v>1</v>
      </c>
      <c r="I432" s="268"/>
      <c r="J432" s="264"/>
      <c r="K432" s="264"/>
      <c r="L432" s="269"/>
      <c r="M432" s="270"/>
      <c r="N432" s="271"/>
      <c r="O432" s="271"/>
      <c r="P432" s="271"/>
      <c r="Q432" s="271"/>
      <c r="R432" s="271"/>
      <c r="S432" s="271"/>
      <c r="T432" s="27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73" t="s">
        <v>443</v>
      </c>
      <c r="AU432" s="273" t="s">
        <v>90</v>
      </c>
      <c r="AV432" s="13" t="s">
        <v>90</v>
      </c>
      <c r="AW432" s="13" t="s">
        <v>36</v>
      </c>
      <c r="AX432" s="13" t="s">
        <v>80</v>
      </c>
      <c r="AY432" s="273" t="s">
        <v>156</v>
      </c>
    </row>
    <row r="433" s="14" customFormat="1">
      <c r="A433" s="14"/>
      <c r="B433" s="274"/>
      <c r="C433" s="275"/>
      <c r="D433" s="240" t="s">
        <v>443</v>
      </c>
      <c r="E433" s="276" t="s">
        <v>1</v>
      </c>
      <c r="F433" s="277" t="s">
        <v>445</v>
      </c>
      <c r="G433" s="275"/>
      <c r="H433" s="278">
        <v>1</v>
      </c>
      <c r="I433" s="279"/>
      <c r="J433" s="275"/>
      <c r="K433" s="275"/>
      <c r="L433" s="280"/>
      <c r="M433" s="281"/>
      <c r="N433" s="282"/>
      <c r="O433" s="282"/>
      <c r="P433" s="282"/>
      <c r="Q433" s="282"/>
      <c r="R433" s="282"/>
      <c r="S433" s="282"/>
      <c r="T433" s="28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84" t="s">
        <v>443</v>
      </c>
      <c r="AU433" s="284" t="s">
        <v>90</v>
      </c>
      <c r="AV433" s="14" t="s">
        <v>172</v>
      </c>
      <c r="AW433" s="14" t="s">
        <v>36</v>
      </c>
      <c r="AX433" s="14" t="s">
        <v>88</v>
      </c>
      <c r="AY433" s="284" t="s">
        <v>156</v>
      </c>
    </row>
    <row r="434" s="2" customFormat="1" ht="24.15" customHeight="1">
      <c r="A434" s="39"/>
      <c r="B434" s="40"/>
      <c r="C434" s="253" t="s">
        <v>628</v>
      </c>
      <c r="D434" s="253" t="s">
        <v>439</v>
      </c>
      <c r="E434" s="254" t="s">
        <v>1871</v>
      </c>
      <c r="F434" s="255" t="s">
        <v>1872</v>
      </c>
      <c r="G434" s="256" t="s">
        <v>317</v>
      </c>
      <c r="H434" s="257">
        <v>1</v>
      </c>
      <c r="I434" s="258"/>
      <c r="J434" s="259">
        <f>ROUND(I434*H434,2)</f>
        <v>0</v>
      </c>
      <c r="K434" s="255" t="s">
        <v>1177</v>
      </c>
      <c r="L434" s="260"/>
      <c r="M434" s="261" t="s">
        <v>1</v>
      </c>
      <c r="N434" s="262" t="s">
        <v>45</v>
      </c>
      <c r="O434" s="92"/>
      <c r="P434" s="236">
        <f>O434*H434</f>
        <v>0</v>
      </c>
      <c r="Q434" s="236">
        <v>0.023959999999999999</v>
      </c>
      <c r="R434" s="236">
        <f>Q434*H434</f>
        <v>0.023959999999999999</v>
      </c>
      <c r="S434" s="236">
        <v>0</v>
      </c>
      <c r="T434" s="237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8" t="s">
        <v>189</v>
      </c>
      <c r="AT434" s="238" t="s">
        <v>439</v>
      </c>
      <c r="AU434" s="238" t="s">
        <v>90</v>
      </c>
      <c r="AY434" s="18" t="s">
        <v>156</v>
      </c>
      <c r="BE434" s="239">
        <f>IF(N434="základní",J434,0)</f>
        <v>0</v>
      </c>
      <c r="BF434" s="239">
        <f>IF(N434="snížená",J434,0)</f>
        <v>0</v>
      </c>
      <c r="BG434" s="239">
        <f>IF(N434="zákl. přenesená",J434,0)</f>
        <v>0</v>
      </c>
      <c r="BH434" s="239">
        <f>IF(N434="sníž. přenesená",J434,0)</f>
        <v>0</v>
      </c>
      <c r="BI434" s="239">
        <f>IF(N434="nulová",J434,0)</f>
        <v>0</v>
      </c>
      <c r="BJ434" s="18" t="s">
        <v>88</v>
      </c>
      <c r="BK434" s="239">
        <f>ROUND(I434*H434,2)</f>
        <v>0</v>
      </c>
      <c r="BL434" s="18" t="s">
        <v>172</v>
      </c>
      <c r="BM434" s="238" t="s">
        <v>1873</v>
      </c>
    </row>
    <row r="435" s="12" customFormat="1" ht="22.8" customHeight="1">
      <c r="A435" s="12"/>
      <c r="B435" s="211"/>
      <c r="C435" s="212"/>
      <c r="D435" s="213" t="s">
        <v>79</v>
      </c>
      <c r="E435" s="225" t="s">
        <v>189</v>
      </c>
      <c r="F435" s="225" t="s">
        <v>1874</v>
      </c>
      <c r="G435" s="212"/>
      <c r="H435" s="212"/>
      <c r="I435" s="215"/>
      <c r="J435" s="226">
        <f>BK435</f>
        <v>0</v>
      </c>
      <c r="K435" s="212"/>
      <c r="L435" s="217"/>
      <c r="M435" s="218"/>
      <c r="N435" s="219"/>
      <c r="O435" s="219"/>
      <c r="P435" s="220">
        <f>SUM(P436:P454)</f>
        <v>0</v>
      </c>
      <c r="Q435" s="219"/>
      <c r="R435" s="220">
        <f>SUM(R436:R454)</f>
        <v>0.0059956999999999996</v>
      </c>
      <c r="S435" s="219"/>
      <c r="T435" s="221">
        <f>SUM(T436:T454)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22" t="s">
        <v>88</v>
      </c>
      <c r="AT435" s="223" t="s">
        <v>79</v>
      </c>
      <c r="AU435" s="223" t="s">
        <v>88</v>
      </c>
      <c r="AY435" s="222" t="s">
        <v>156</v>
      </c>
      <c r="BK435" s="224">
        <f>SUM(BK436:BK454)</f>
        <v>0</v>
      </c>
    </row>
    <row r="436" s="2" customFormat="1" ht="24.15" customHeight="1">
      <c r="A436" s="39"/>
      <c r="B436" s="40"/>
      <c r="C436" s="227" t="s">
        <v>632</v>
      </c>
      <c r="D436" s="227" t="s">
        <v>160</v>
      </c>
      <c r="E436" s="228" t="s">
        <v>1875</v>
      </c>
      <c r="F436" s="229" t="s">
        <v>1876</v>
      </c>
      <c r="G436" s="230" t="s">
        <v>946</v>
      </c>
      <c r="H436" s="231">
        <v>3</v>
      </c>
      <c r="I436" s="232"/>
      <c r="J436" s="233">
        <f>ROUND(I436*H436,2)</f>
        <v>0</v>
      </c>
      <c r="K436" s="229" t="s">
        <v>1119</v>
      </c>
      <c r="L436" s="45"/>
      <c r="M436" s="234" t="s">
        <v>1</v>
      </c>
      <c r="N436" s="235" t="s">
        <v>45</v>
      </c>
      <c r="O436" s="92"/>
      <c r="P436" s="236">
        <f>O436*H436</f>
        <v>0</v>
      </c>
      <c r="Q436" s="236">
        <v>1.0000000000000001E-05</v>
      </c>
      <c r="R436" s="236">
        <f>Q436*H436</f>
        <v>3.0000000000000004E-05</v>
      </c>
      <c r="S436" s="236">
        <v>0</v>
      </c>
      <c r="T436" s="237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8" t="s">
        <v>172</v>
      </c>
      <c r="AT436" s="238" t="s">
        <v>160</v>
      </c>
      <c r="AU436" s="238" t="s">
        <v>90</v>
      </c>
      <c r="AY436" s="18" t="s">
        <v>156</v>
      </c>
      <c r="BE436" s="239">
        <f>IF(N436="základní",J436,0)</f>
        <v>0</v>
      </c>
      <c r="BF436" s="239">
        <f>IF(N436="snížená",J436,0)</f>
        <v>0</v>
      </c>
      <c r="BG436" s="239">
        <f>IF(N436="zákl. přenesená",J436,0)</f>
        <v>0</v>
      </c>
      <c r="BH436" s="239">
        <f>IF(N436="sníž. přenesená",J436,0)</f>
        <v>0</v>
      </c>
      <c r="BI436" s="239">
        <f>IF(N436="nulová",J436,0)</f>
        <v>0</v>
      </c>
      <c r="BJ436" s="18" t="s">
        <v>88</v>
      </c>
      <c r="BK436" s="239">
        <f>ROUND(I436*H436,2)</f>
        <v>0</v>
      </c>
      <c r="BL436" s="18" t="s">
        <v>172</v>
      </c>
      <c r="BM436" s="238" t="s">
        <v>1877</v>
      </c>
    </row>
    <row r="437" s="2" customFormat="1">
      <c r="A437" s="39"/>
      <c r="B437" s="40"/>
      <c r="C437" s="41"/>
      <c r="D437" s="240" t="s">
        <v>1121</v>
      </c>
      <c r="E437" s="41"/>
      <c r="F437" s="285" t="s">
        <v>1878</v>
      </c>
      <c r="G437" s="41"/>
      <c r="H437" s="41"/>
      <c r="I437" s="242"/>
      <c r="J437" s="41"/>
      <c r="K437" s="41"/>
      <c r="L437" s="45"/>
      <c r="M437" s="243"/>
      <c r="N437" s="244"/>
      <c r="O437" s="92"/>
      <c r="P437" s="92"/>
      <c r="Q437" s="92"/>
      <c r="R437" s="92"/>
      <c r="S437" s="92"/>
      <c r="T437" s="93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1121</v>
      </c>
      <c r="AU437" s="18" t="s">
        <v>90</v>
      </c>
    </row>
    <row r="438" s="2" customFormat="1">
      <c r="A438" s="39"/>
      <c r="B438" s="40"/>
      <c r="C438" s="41"/>
      <c r="D438" s="286" t="s">
        <v>1123</v>
      </c>
      <c r="E438" s="41"/>
      <c r="F438" s="287" t="s">
        <v>1879</v>
      </c>
      <c r="G438" s="41"/>
      <c r="H438" s="41"/>
      <c r="I438" s="242"/>
      <c r="J438" s="41"/>
      <c r="K438" s="41"/>
      <c r="L438" s="45"/>
      <c r="M438" s="243"/>
      <c r="N438" s="244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1123</v>
      </c>
      <c r="AU438" s="18" t="s">
        <v>90</v>
      </c>
    </row>
    <row r="439" s="15" customFormat="1">
      <c r="A439" s="15"/>
      <c r="B439" s="288"/>
      <c r="C439" s="289"/>
      <c r="D439" s="240" t="s">
        <v>443</v>
      </c>
      <c r="E439" s="290" t="s">
        <v>1</v>
      </c>
      <c r="F439" s="291" t="s">
        <v>1880</v>
      </c>
      <c r="G439" s="289"/>
      <c r="H439" s="290" t="s">
        <v>1</v>
      </c>
      <c r="I439" s="292"/>
      <c r="J439" s="289"/>
      <c r="K439" s="289"/>
      <c r="L439" s="293"/>
      <c r="M439" s="294"/>
      <c r="N439" s="295"/>
      <c r="O439" s="295"/>
      <c r="P439" s="295"/>
      <c r="Q439" s="295"/>
      <c r="R439" s="295"/>
      <c r="S439" s="295"/>
      <c r="T439" s="296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97" t="s">
        <v>443</v>
      </c>
      <c r="AU439" s="297" t="s">
        <v>90</v>
      </c>
      <c r="AV439" s="15" t="s">
        <v>88</v>
      </c>
      <c r="AW439" s="15" t="s">
        <v>36</v>
      </c>
      <c r="AX439" s="15" t="s">
        <v>80</v>
      </c>
      <c r="AY439" s="297" t="s">
        <v>156</v>
      </c>
    </row>
    <row r="440" s="13" customFormat="1">
      <c r="A440" s="13"/>
      <c r="B440" s="263"/>
      <c r="C440" s="264"/>
      <c r="D440" s="240" t="s">
        <v>443</v>
      </c>
      <c r="E440" s="265" t="s">
        <v>1</v>
      </c>
      <c r="F440" s="266" t="s">
        <v>164</v>
      </c>
      <c r="G440" s="264"/>
      <c r="H440" s="267">
        <v>3</v>
      </c>
      <c r="I440" s="268"/>
      <c r="J440" s="264"/>
      <c r="K440" s="264"/>
      <c r="L440" s="269"/>
      <c r="M440" s="270"/>
      <c r="N440" s="271"/>
      <c r="O440" s="271"/>
      <c r="P440" s="271"/>
      <c r="Q440" s="271"/>
      <c r="R440" s="271"/>
      <c r="S440" s="271"/>
      <c r="T440" s="27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73" t="s">
        <v>443</v>
      </c>
      <c r="AU440" s="273" t="s">
        <v>90</v>
      </c>
      <c r="AV440" s="13" t="s">
        <v>90</v>
      </c>
      <c r="AW440" s="13" t="s">
        <v>36</v>
      </c>
      <c r="AX440" s="13" t="s">
        <v>80</v>
      </c>
      <c r="AY440" s="273" t="s">
        <v>156</v>
      </c>
    </row>
    <row r="441" s="14" customFormat="1">
      <c r="A441" s="14"/>
      <c r="B441" s="274"/>
      <c r="C441" s="275"/>
      <c r="D441" s="240" t="s">
        <v>443</v>
      </c>
      <c r="E441" s="276" t="s">
        <v>1</v>
      </c>
      <c r="F441" s="277" t="s">
        <v>445</v>
      </c>
      <c r="G441" s="275"/>
      <c r="H441" s="278">
        <v>3</v>
      </c>
      <c r="I441" s="279"/>
      <c r="J441" s="275"/>
      <c r="K441" s="275"/>
      <c r="L441" s="280"/>
      <c r="M441" s="281"/>
      <c r="N441" s="282"/>
      <c r="O441" s="282"/>
      <c r="P441" s="282"/>
      <c r="Q441" s="282"/>
      <c r="R441" s="282"/>
      <c r="S441" s="282"/>
      <c r="T441" s="28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84" t="s">
        <v>443</v>
      </c>
      <c r="AU441" s="284" t="s">
        <v>90</v>
      </c>
      <c r="AV441" s="14" t="s">
        <v>172</v>
      </c>
      <c r="AW441" s="14" t="s">
        <v>36</v>
      </c>
      <c r="AX441" s="14" t="s">
        <v>88</v>
      </c>
      <c r="AY441" s="284" t="s">
        <v>156</v>
      </c>
    </row>
    <row r="442" s="2" customFormat="1" ht="16.5" customHeight="1">
      <c r="A442" s="39"/>
      <c r="B442" s="40"/>
      <c r="C442" s="253" t="s">
        <v>636</v>
      </c>
      <c r="D442" s="253" t="s">
        <v>439</v>
      </c>
      <c r="E442" s="254" t="s">
        <v>1881</v>
      </c>
      <c r="F442" s="255" t="s">
        <v>1882</v>
      </c>
      <c r="G442" s="256" t="s">
        <v>946</v>
      </c>
      <c r="H442" s="257">
        <v>3.0899999999999999</v>
      </c>
      <c r="I442" s="258"/>
      <c r="J442" s="259">
        <f>ROUND(I442*H442,2)</f>
        <v>0</v>
      </c>
      <c r="K442" s="255" t="s">
        <v>1119</v>
      </c>
      <c r="L442" s="260"/>
      <c r="M442" s="261" t="s">
        <v>1</v>
      </c>
      <c r="N442" s="262" t="s">
        <v>45</v>
      </c>
      <c r="O442" s="92"/>
      <c r="P442" s="236">
        <f>O442*H442</f>
        <v>0</v>
      </c>
      <c r="Q442" s="236">
        <v>0.00173</v>
      </c>
      <c r="R442" s="236">
        <f>Q442*H442</f>
        <v>0.0053457000000000001</v>
      </c>
      <c r="S442" s="236">
        <v>0</v>
      </c>
      <c r="T442" s="237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8" t="s">
        <v>189</v>
      </c>
      <c r="AT442" s="238" t="s">
        <v>439</v>
      </c>
      <c r="AU442" s="238" t="s">
        <v>90</v>
      </c>
      <c r="AY442" s="18" t="s">
        <v>156</v>
      </c>
      <c r="BE442" s="239">
        <f>IF(N442="základní",J442,0)</f>
        <v>0</v>
      </c>
      <c r="BF442" s="239">
        <f>IF(N442="snížená",J442,0)</f>
        <v>0</v>
      </c>
      <c r="BG442" s="239">
        <f>IF(N442="zákl. přenesená",J442,0)</f>
        <v>0</v>
      </c>
      <c r="BH442" s="239">
        <f>IF(N442="sníž. přenesená",J442,0)</f>
        <v>0</v>
      </c>
      <c r="BI442" s="239">
        <f>IF(N442="nulová",J442,0)</f>
        <v>0</v>
      </c>
      <c r="BJ442" s="18" t="s">
        <v>88</v>
      </c>
      <c r="BK442" s="239">
        <f>ROUND(I442*H442,2)</f>
        <v>0</v>
      </c>
      <c r="BL442" s="18" t="s">
        <v>172</v>
      </c>
      <c r="BM442" s="238" t="s">
        <v>1883</v>
      </c>
    </row>
    <row r="443" s="2" customFormat="1">
      <c r="A443" s="39"/>
      <c r="B443" s="40"/>
      <c r="C443" s="41"/>
      <c r="D443" s="240" t="s">
        <v>1121</v>
      </c>
      <c r="E443" s="41"/>
      <c r="F443" s="285" t="s">
        <v>1882</v>
      </c>
      <c r="G443" s="41"/>
      <c r="H443" s="41"/>
      <c r="I443" s="242"/>
      <c r="J443" s="41"/>
      <c r="K443" s="41"/>
      <c r="L443" s="45"/>
      <c r="M443" s="243"/>
      <c r="N443" s="244"/>
      <c r="O443" s="92"/>
      <c r="P443" s="92"/>
      <c r="Q443" s="92"/>
      <c r="R443" s="92"/>
      <c r="S443" s="92"/>
      <c r="T443" s="93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1121</v>
      </c>
      <c r="AU443" s="18" t="s">
        <v>90</v>
      </c>
    </row>
    <row r="444" s="13" customFormat="1">
      <c r="A444" s="13"/>
      <c r="B444" s="263"/>
      <c r="C444" s="264"/>
      <c r="D444" s="240" t="s">
        <v>443</v>
      </c>
      <c r="E444" s="264"/>
      <c r="F444" s="266" t="s">
        <v>1884</v>
      </c>
      <c r="G444" s="264"/>
      <c r="H444" s="267">
        <v>3.0899999999999999</v>
      </c>
      <c r="I444" s="268"/>
      <c r="J444" s="264"/>
      <c r="K444" s="264"/>
      <c r="L444" s="269"/>
      <c r="M444" s="270"/>
      <c r="N444" s="271"/>
      <c r="O444" s="271"/>
      <c r="P444" s="271"/>
      <c r="Q444" s="271"/>
      <c r="R444" s="271"/>
      <c r="S444" s="271"/>
      <c r="T444" s="27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73" t="s">
        <v>443</v>
      </c>
      <c r="AU444" s="273" t="s">
        <v>90</v>
      </c>
      <c r="AV444" s="13" t="s">
        <v>90</v>
      </c>
      <c r="AW444" s="13" t="s">
        <v>4</v>
      </c>
      <c r="AX444" s="13" t="s">
        <v>88</v>
      </c>
      <c r="AY444" s="273" t="s">
        <v>156</v>
      </c>
    </row>
    <row r="445" s="2" customFormat="1" ht="33" customHeight="1">
      <c r="A445" s="39"/>
      <c r="B445" s="40"/>
      <c r="C445" s="227" t="s">
        <v>639</v>
      </c>
      <c r="D445" s="227" t="s">
        <v>160</v>
      </c>
      <c r="E445" s="228" t="s">
        <v>1885</v>
      </c>
      <c r="F445" s="229" t="s">
        <v>1886</v>
      </c>
      <c r="G445" s="230" t="s">
        <v>317</v>
      </c>
      <c r="H445" s="231">
        <v>2</v>
      </c>
      <c r="I445" s="232"/>
      <c r="J445" s="233">
        <f>ROUND(I445*H445,2)</f>
        <v>0</v>
      </c>
      <c r="K445" s="229" t="s">
        <v>1119</v>
      </c>
      <c r="L445" s="45"/>
      <c r="M445" s="234" t="s">
        <v>1</v>
      </c>
      <c r="N445" s="235" t="s">
        <v>45</v>
      </c>
      <c r="O445" s="92"/>
      <c r="P445" s="236">
        <f>O445*H445</f>
        <v>0</v>
      </c>
      <c r="Q445" s="236">
        <v>0</v>
      </c>
      <c r="R445" s="236">
        <f>Q445*H445</f>
        <v>0</v>
      </c>
      <c r="S445" s="236">
        <v>0</v>
      </c>
      <c r="T445" s="237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8" t="s">
        <v>172</v>
      </c>
      <c r="AT445" s="238" t="s">
        <v>160</v>
      </c>
      <c r="AU445" s="238" t="s">
        <v>90</v>
      </c>
      <c r="AY445" s="18" t="s">
        <v>156</v>
      </c>
      <c r="BE445" s="239">
        <f>IF(N445="základní",J445,0)</f>
        <v>0</v>
      </c>
      <c r="BF445" s="239">
        <f>IF(N445="snížená",J445,0)</f>
        <v>0</v>
      </c>
      <c r="BG445" s="239">
        <f>IF(N445="zákl. přenesená",J445,0)</f>
        <v>0</v>
      </c>
      <c r="BH445" s="239">
        <f>IF(N445="sníž. přenesená",J445,0)</f>
        <v>0</v>
      </c>
      <c r="BI445" s="239">
        <f>IF(N445="nulová",J445,0)</f>
        <v>0</v>
      </c>
      <c r="BJ445" s="18" t="s">
        <v>88</v>
      </c>
      <c r="BK445" s="239">
        <f>ROUND(I445*H445,2)</f>
        <v>0</v>
      </c>
      <c r="BL445" s="18" t="s">
        <v>172</v>
      </c>
      <c r="BM445" s="238" t="s">
        <v>1887</v>
      </c>
    </row>
    <row r="446" s="2" customFormat="1">
      <c r="A446" s="39"/>
      <c r="B446" s="40"/>
      <c r="C446" s="41"/>
      <c r="D446" s="240" t="s">
        <v>1121</v>
      </c>
      <c r="E446" s="41"/>
      <c r="F446" s="285" t="s">
        <v>1888</v>
      </c>
      <c r="G446" s="41"/>
      <c r="H446" s="41"/>
      <c r="I446" s="242"/>
      <c r="J446" s="41"/>
      <c r="K446" s="41"/>
      <c r="L446" s="45"/>
      <c r="M446" s="243"/>
      <c r="N446" s="244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1121</v>
      </c>
      <c r="AU446" s="18" t="s">
        <v>90</v>
      </c>
    </row>
    <row r="447" s="2" customFormat="1">
      <c r="A447" s="39"/>
      <c r="B447" s="40"/>
      <c r="C447" s="41"/>
      <c r="D447" s="286" t="s">
        <v>1123</v>
      </c>
      <c r="E447" s="41"/>
      <c r="F447" s="287" t="s">
        <v>1889</v>
      </c>
      <c r="G447" s="41"/>
      <c r="H447" s="41"/>
      <c r="I447" s="242"/>
      <c r="J447" s="41"/>
      <c r="K447" s="41"/>
      <c r="L447" s="45"/>
      <c r="M447" s="243"/>
      <c r="N447" s="244"/>
      <c r="O447" s="92"/>
      <c r="P447" s="92"/>
      <c r="Q447" s="92"/>
      <c r="R447" s="92"/>
      <c r="S447" s="92"/>
      <c r="T447" s="93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1123</v>
      </c>
      <c r="AU447" s="18" t="s">
        <v>90</v>
      </c>
    </row>
    <row r="448" s="15" customFormat="1">
      <c r="A448" s="15"/>
      <c r="B448" s="288"/>
      <c r="C448" s="289"/>
      <c r="D448" s="240" t="s">
        <v>443</v>
      </c>
      <c r="E448" s="290" t="s">
        <v>1</v>
      </c>
      <c r="F448" s="291" t="s">
        <v>1880</v>
      </c>
      <c r="G448" s="289"/>
      <c r="H448" s="290" t="s">
        <v>1</v>
      </c>
      <c r="I448" s="292"/>
      <c r="J448" s="289"/>
      <c r="K448" s="289"/>
      <c r="L448" s="293"/>
      <c r="M448" s="294"/>
      <c r="N448" s="295"/>
      <c r="O448" s="295"/>
      <c r="P448" s="295"/>
      <c r="Q448" s="295"/>
      <c r="R448" s="295"/>
      <c r="S448" s="295"/>
      <c r="T448" s="296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97" t="s">
        <v>443</v>
      </c>
      <c r="AU448" s="297" t="s">
        <v>90</v>
      </c>
      <c r="AV448" s="15" t="s">
        <v>88</v>
      </c>
      <c r="AW448" s="15" t="s">
        <v>36</v>
      </c>
      <c r="AX448" s="15" t="s">
        <v>80</v>
      </c>
      <c r="AY448" s="297" t="s">
        <v>156</v>
      </c>
    </row>
    <row r="449" s="13" customFormat="1">
      <c r="A449" s="13"/>
      <c r="B449" s="263"/>
      <c r="C449" s="264"/>
      <c r="D449" s="240" t="s">
        <v>443</v>
      </c>
      <c r="E449" s="265" t="s">
        <v>1</v>
      </c>
      <c r="F449" s="266" t="s">
        <v>90</v>
      </c>
      <c r="G449" s="264"/>
      <c r="H449" s="267">
        <v>2</v>
      </c>
      <c r="I449" s="268"/>
      <c r="J449" s="264"/>
      <c r="K449" s="264"/>
      <c r="L449" s="269"/>
      <c r="M449" s="270"/>
      <c r="N449" s="271"/>
      <c r="O449" s="271"/>
      <c r="P449" s="271"/>
      <c r="Q449" s="271"/>
      <c r="R449" s="271"/>
      <c r="S449" s="271"/>
      <c r="T449" s="27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73" t="s">
        <v>443</v>
      </c>
      <c r="AU449" s="273" t="s">
        <v>90</v>
      </c>
      <c r="AV449" s="13" t="s">
        <v>90</v>
      </c>
      <c r="AW449" s="13" t="s">
        <v>36</v>
      </c>
      <c r="AX449" s="13" t="s">
        <v>80</v>
      </c>
      <c r="AY449" s="273" t="s">
        <v>156</v>
      </c>
    </row>
    <row r="450" s="14" customFormat="1">
      <c r="A450" s="14"/>
      <c r="B450" s="274"/>
      <c r="C450" s="275"/>
      <c r="D450" s="240" t="s">
        <v>443</v>
      </c>
      <c r="E450" s="276" t="s">
        <v>1</v>
      </c>
      <c r="F450" s="277" t="s">
        <v>445</v>
      </c>
      <c r="G450" s="275"/>
      <c r="H450" s="278">
        <v>2</v>
      </c>
      <c r="I450" s="279"/>
      <c r="J450" s="275"/>
      <c r="K450" s="275"/>
      <c r="L450" s="280"/>
      <c r="M450" s="281"/>
      <c r="N450" s="282"/>
      <c r="O450" s="282"/>
      <c r="P450" s="282"/>
      <c r="Q450" s="282"/>
      <c r="R450" s="282"/>
      <c r="S450" s="282"/>
      <c r="T450" s="28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84" t="s">
        <v>443</v>
      </c>
      <c r="AU450" s="284" t="s">
        <v>90</v>
      </c>
      <c r="AV450" s="14" t="s">
        <v>172</v>
      </c>
      <c r="AW450" s="14" t="s">
        <v>36</v>
      </c>
      <c r="AX450" s="14" t="s">
        <v>88</v>
      </c>
      <c r="AY450" s="284" t="s">
        <v>156</v>
      </c>
    </row>
    <row r="451" s="2" customFormat="1" ht="16.5" customHeight="1">
      <c r="A451" s="39"/>
      <c r="B451" s="40"/>
      <c r="C451" s="253" t="s">
        <v>642</v>
      </c>
      <c r="D451" s="253" t="s">
        <v>439</v>
      </c>
      <c r="E451" s="254" t="s">
        <v>1890</v>
      </c>
      <c r="F451" s="255" t="s">
        <v>1891</v>
      </c>
      <c r="G451" s="256" t="s">
        <v>317</v>
      </c>
      <c r="H451" s="257">
        <v>1</v>
      </c>
      <c r="I451" s="258"/>
      <c r="J451" s="259">
        <f>ROUND(I451*H451,2)</f>
        <v>0</v>
      </c>
      <c r="K451" s="255" t="s">
        <v>1119</v>
      </c>
      <c r="L451" s="260"/>
      <c r="M451" s="261" t="s">
        <v>1</v>
      </c>
      <c r="N451" s="262" t="s">
        <v>45</v>
      </c>
      <c r="O451" s="92"/>
      <c r="P451" s="236">
        <f>O451*H451</f>
        <v>0</v>
      </c>
      <c r="Q451" s="236">
        <v>0.00027999999999999998</v>
      </c>
      <c r="R451" s="236">
        <f>Q451*H451</f>
        <v>0.00027999999999999998</v>
      </c>
      <c r="S451" s="236">
        <v>0</v>
      </c>
      <c r="T451" s="237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8" t="s">
        <v>189</v>
      </c>
      <c r="AT451" s="238" t="s">
        <v>439</v>
      </c>
      <c r="AU451" s="238" t="s">
        <v>90</v>
      </c>
      <c r="AY451" s="18" t="s">
        <v>156</v>
      </c>
      <c r="BE451" s="239">
        <f>IF(N451="základní",J451,0)</f>
        <v>0</v>
      </c>
      <c r="BF451" s="239">
        <f>IF(N451="snížená",J451,0)</f>
        <v>0</v>
      </c>
      <c r="BG451" s="239">
        <f>IF(N451="zákl. přenesená",J451,0)</f>
        <v>0</v>
      </c>
      <c r="BH451" s="239">
        <f>IF(N451="sníž. přenesená",J451,0)</f>
        <v>0</v>
      </c>
      <c r="BI451" s="239">
        <f>IF(N451="nulová",J451,0)</f>
        <v>0</v>
      </c>
      <c r="BJ451" s="18" t="s">
        <v>88</v>
      </c>
      <c r="BK451" s="239">
        <f>ROUND(I451*H451,2)</f>
        <v>0</v>
      </c>
      <c r="BL451" s="18" t="s">
        <v>172</v>
      </c>
      <c r="BM451" s="238" t="s">
        <v>1892</v>
      </c>
    </row>
    <row r="452" s="2" customFormat="1">
      <c r="A452" s="39"/>
      <c r="B452" s="40"/>
      <c r="C452" s="41"/>
      <c r="D452" s="240" t="s">
        <v>1121</v>
      </c>
      <c r="E452" s="41"/>
      <c r="F452" s="285" t="s">
        <v>1891</v>
      </c>
      <c r="G452" s="41"/>
      <c r="H452" s="41"/>
      <c r="I452" s="242"/>
      <c r="J452" s="41"/>
      <c r="K452" s="41"/>
      <c r="L452" s="45"/>
      <c r="M452" s="243"/>
      <c r="N452" s="244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1121</v>
      </c>
      <c r="AU452" s="18" t="s">
        <v>90</v>
      </c>
    </row>
    <row r="453" s="2" customFormat="1" ht="16.5" customHeight="1">
      <c r="A453" s="39"/>
      <c r="B453" s="40"/>
      <c r="C453" s="253" t="s">
        <v>645</v>
      </c>
      <c r="D453" s="253" t="s">
        <v>439</v>
      </c>
      <c r="E453" s="254" t="s">
        <v>1893</v>
      </c>
      <c r="F453" s="255" t="s">
        <v>1894</v>
      </c>
      <c r="G453" s="256" t="s">
        <v>317</v>
      </c>
      <c r="H453" s="257">
        <v>1</v>
      </c>
      <c r="I453" s="258"/>
      <c r="J453" s="259">
        <f>ROUND(I453*H453,2)</f>
        <v>0</v>
      </c>
      <c r="K453" s="255" t="s">
        <v>1119</v>
      </c>
      <c r="L453" s="260"/>
      <c r="M453" s="261" t="s">
        <v>1</v>
      </c>
      <c r="N453" s="262" t="s">
        <v>45</v>
      </c>
      <c r="O453" s="92"/>
      <c r="P453" s="236">
        <f>O453*H453</f>
        <v>0</v>
      </c>
      <c r="Q453" s="236">
        <v>0.00034000000000000002</v>
      </c>
      <c r="R453" s="236">
        <f>Q453*H453</f>
        <v>0.00034000000000000002</v>
      </c>
      <c r="S453" s="236">
        <v>0</v>
      </c>
      <c r="T453" s="237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8" t="s">
        <v>189</v>
      </c>
      <c r="AT453" s="238" t="s">
        <v>439</v>
      </c>
      <c r="AU453" s="238" t="s">
        <v>90</v>
      </c>
      <c r="AY453" s="18" t="s">
        <v>156</v>
      </c>
      <c r="BE453" s="239">
        <f>IF(N453="základní",J453,0)</f>
        <v>0</v>
      </c>
      <c r="BF453" s="239">
        <f>IF(N453="snížená",J453,0)</f>
        <v>0</v>
      </c>
      <c r="BG453" s="239">
        <f>IF(N453="zákl. přenesená",J453,0)</f>
        <v>0</v>
      </c>
      <c r="BH453" s="239">
        <f>IF(N453="sníž. přenesená",J453,0)</f>
        <v>0</v>
      </c>
      <c r="BI453" s="239">
        <f>IF(N453="nulová",J453,0)</f>
        <v>0</v>
      </c>
      <c r="BJ453" s="18" t="s">
        <v>88</v>
      </c>
      <c r="BK453" s="239">
        <f>ROUND(I453*H453,2)</f>
        <v>0</v>
      </c>
      <c r="BL453" s="18" t="s">
        <v>172</v>
      </c>
      <c r="BM453" s="238" t="s">
        <v>1895</v>
      </c>
    </row>
    <row r="454" s="2" customFormat="1">
      <c r="A454" s="39"/>
      <c r="B454" s="40"/>
      <c r="C454" s="41"/>
      <c r="D454" s="240" t="s">
        <v>1121</v>
      </c>
      <c r="E454" s="41"/>
      <c r="F454" s="285" t="s">
        <v>1894</v>
      </c>
      <c r="G454" s="41"/>
      <c r="H454" s="41"/>
      <c r="I454" s="242"/>
      <c r="J454" s="41"/>
      <c r="K454" s="41"/>
      <c r="L454" s="45"/>
      <c r="M454" s="243"/>
      <c r="N454" s="244"/>
      <c r="O454" s="92"/>
      <c r="P454" s="92"/>
      <c r="Q454" s="92"/>
      <c r="R454" s="92"/>
      <c r="S454" s="92"/>
      <c r="T454" s="93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1121</v>
      </c>
      <c r="AU454" s="18" t="s">
        <v>90</v>
      </c>
    </row>
    <row r="455" s="12" customFormat="1" ht="22.8" customHeight="1">
      <c r="A455" s="12"/>
      <c r="B455" s="211"/>
      <c r="C455" s="212"/>
      <c r="D455" s="213" t="s">
        <v>79</v>
      </c>
      <c r="E455" s="225" t="s">
        <v>193</v>
      </c>
      <c r="F455" s="225" t="s">
        <v>1419</v>
      </c>
      <c r="G455" s="212"/>
      <c r="H455" s="212"/>
      <c r="I455" s="215"/>
      <c r="J455" s="226">
        <f>BK455</f>
        <v>0</v>
      </c>
      <c r="K455" s="212"/>
      <c r="L455" s="217"/>
      <c r="M455" s="218"/>
      <c r="N455" s="219"/>
      <c r="O455" s="219"/>
      <c r="P455" s="220">
        <f>SUM(P456:P547)</f>
        <v>0</v>
      </c>
      <c r="Q455" s="219"/>
      <c r="R455" s="220">
        <f>SUM(R456:R547)</f>
        <v>0.057021599999999999</v>
      </c>
      <c r="S455" s="219"/>
      <c r="T455" s="221">
        <f>SUM(T456:T547)</f>
        <v>16.564244000000002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22" t="s">
        <v>155</v>
      </c>
      <c r="AT455" s="223" t="s">
        <v>79</v>
      </c>
      <c r="AU455" s="223" t="s">
        <v>88</v>
      </c>
      <c r="AY455" s="222" t="s">
        <v>156</v>
      </c>
      <c r="BK455" s="224">
        <f>SUM(BK456:BK547)</f>
        <v>0</v>
      </c>
    </row>
    <row r="456" s="2" customFormat="1" ht="24.15" customHeight="1">
      <c r="A456" s="39"/>
      <c r="B456" s="40"/>
      <c r="C456" s="227" t="s">
        <v>650</v>
      </c>
      <c r="D456" s="227" t="s">
        <v>160</v>
      </c>
      <c r="E456" s="228" t="s">
        <v>1896</v>
      </c>
      <c r="F456" s="229" t="s">
        <v>1897</v>
      </c>
      <c r="G456" s="230" t="s">
        <v>1176</v>
      </c>
      <c r="H456" s="231">
        <v>74.609999999999999</v>
      </c>
      <c r="I456" s="232"/>
      <c r="J456" s="233">
        <f>ROUND(I456*H456,2)</f>
        <v>0</v>
      </c>
      <c r="K456" s="229" t="s">
        <v>1119</v>
      </c>
      <c r="L456" s="45"/>
      <c r="M456" s="234" t="s">
        <v>1</v>
      </c>
      <c r="N456" s="235" t="s">
        <v>45</v>
      </c>
      <c r="O456" s="92"/>
      <c r="P456" s="236">
        <f>O456*H456</f>
        <v>0</v>
      </c>
      <c r="Q456" s="236">
        <v>0.00068999999999999997</v>
      </c>
      <c r="R456" s="236">
        <f>Q456*H456</f>
        <v>0.051480899999999996</v>
      </c>
      <c r="S456" s="236">
        <v>0</v>
      </c>
      <c r="T456" s="237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8" t="s">
        <v>172</v>
      </c>
      <c r="AT456" s="238" t="s">
        <v>160</v>
      </c>
      <c r="AU456" s="238" t="s">
        <v>90</v>
      </c>
      <c r="AY456" s="18" t="s">
        <v>156</v>
      </c>
      <c r="BE456" s="239">
        <f>IF(N456="základní",J456,0)</f>
        <v>0</v>
      </c>
      <c r="BF456" s="239">
        <f>IF(N456="snížená",J456,0)</f>
        <v>0</v>
      </c>
      <c r="BG456" s="239">
        <f>IF(N456="zákl. přenesená",J456,0)</f>
        <v>0</v>
      </c>
      <c r="BH456" s="239">
        <f>IF(N456="sníž. přenesená",J456,0)</f>
        <v>0</v>
      </c>
      <c r="BI456" s="239">
        <f>IF(N456="nulová",J456,0)</f>
        <v>0</v>
      </c>
      <c r="BJ456" s="18" t="s">
        <v>88</v>
      </c>
      <c r="BK456" s="239">
        <f>ROUND(I456*H456,2)</f>
        <v>0</v>
      </c>
      <c r="BL456" s="18" t="s">
        <v>172</v>
      </c>
      <c r="BM456" s="238" t="s">
        <v>1898</v>
      </c>
    </row>
    <row r="457" s="2" customFormat="1">
      <c r="A457" s="39"/>
      <c r="B457" s="40"/>
      <c r="C457" s="41"/>
      <c r="D457" s="240" t="s">
        <v>1121</v>
      </c>
      <c r="E457" s="41"/>
      <c r="F457" s="285" t="s">
        <v>1899</v>
      </c>
      <c r="G457" s="41"/>
      <c r="H457" s="41"/>
      <c r="I457" s="242"/>
      <c r="J457" s="41"/>
      <c r="K457" s="41"/>
      <c r="L457" s="45"/>
      <c r="M457" s="243"/>
      <c r="N457" s="244"/>
      <c r="O457" s="92"/>
      <c r="P457" s="92"/>
      <c r="Q457" s="92"/>
      <c r="R457" s="92"/>
      <c r="S457" s="92"/>
      <c r="T457" s="93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1121</v>
      </c>
      <c r="AU457" s="18" t="s">
        <v>90</v>
      </c>
    </row>
    <row r="458" s="2" customFormat="1">
      <c r="A458" s="39"/>
      <c r="B458" s="40"/>
      <c r="C458" s="41"/>
      <c r="D458" s="286" t="s">
        <v>1123</v>
      </c>
      <c r="E458" s="41"/>
      <c r="F458" s="287" t="s">
        <v>1900</v>
      </c>
      <c r="G458" s="41"/>
      <c r="H458" s="41"/>
      <c r="I458" s="242"/>
      <c r="J458" s="41"/>
      <c r="K458" s="41"/>
      <c r="L458" s="45"/>
      <c r="M458" s="243"/>
      <c r="N458" s="244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1123</v>
      </c>
      <c r="AU458" s="18" t="s">
        <v>90</v>
      </c>
    </row>
    <row r="459" s="15" customFormat="1">
      <c r="A459" s="15"/>
      <c r="B459" s="288"/>
      <c r="C459" s="289"/>
      <c r="D459" s="240" t="s">
        <v>443</v>
      </c>
      <c r="E459" s="290" t="s">
        <v>1</v>
      </c>
      <c r="F459" s="291" t="s">
        <v>1901</v>
      </c>
      <c r="G459" s="289"/>
      <c r="H459" s="290" t="s">
        <v>1</v>
      </c>
      <c r="I459" s="292"/>
      <c r="J459" s="289"/>
      <c r="K459" s="289"/>
      <c r="L459" s="293"/>
      <c r="M459" s="294"/>
      <c r="N459" s="295"/>
      <c r="O459" s="295"/>
      <c r="P459" s="295"/>
      <c r="Q459" s="295"/>
      <c r="R459" s="295"/>
      <c r="S459" s="295"/>
      <c r="T459" s="296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97" t="s">
        <v>443</v>
      </c>
      <c r="AU459" s="297" t="s">
        <v>90</v>
      </c>
      <c r="AV459" s="15" t="s">
        <v>88</v>
      </c>
      <c r="AW459" s="15" t="s">
        <v>36</v>
      </c>
      <c r="AX459" s="15" t="s">
        <v>80</v>
      </c>
      <c r="AY459" s="297" t="s">
        <v>156</v>
      </c>
    </row>
    <row r="460" s="13" customFormat="1">
      <c r="A460" s="13"/>
      <c r="B460" s="263"/>
      <c r="C460" s="264"/>
      <c r="D460" s="240" t="s">
        <v>443</v>
      </c>
      <c r="E460" s="265" t="s">
        <v>1</v>
      </c>
      <c r="F460" s="266" t="s">
        <v>1691</v>
      </c>
      <c r="G460" s="264"/>
      <c r="H460" s="267">
        <v>74.609999999999999</v>
      </c>
      <c r="I460" s="268"/>
      <c r="J460" s="264"/>
      <c r="K460" s="264"/>
      <c r="L460" s="269"/>
      <c r="M460" s="270"/>
      <c r="N460" s="271"/>
      <c r="O460" s="271"/>
      <c r="P460" s="271"/>
      <c r="Q460" s="271"/>
      <c r="R460" s="271"/>
      <c r="S460" s="271"/>
      <c r="T460" s="27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73" t="s">
        <v>443</v>
      </c>
      <c r="AU460" s="273" t="s">
        <v>90</v>
      </c>
      <c r="AV460" s="13" t="s">
        <v>90</v>
      </c>
      <c r="AW460" s="13" t="s">
        <v>36</v>
      </c>
      <c r="AX460" s="13" t="s">
        <v>80</v>
      </c>
      <c r="AY460" s="273" t="s">
        <v>156</v>
      </c>
    </row>
    <row r="461" s="14" customFormat="1">
      <c r="A461" s="14"/>
      <c r="B461" s="274"/>
      <c r="C461" s="275"/>
      <c r="D461" s="240" t="s">
        <v>443</v>
      </c>
      <c r="E461" s="276" t="s">
        <v>1</v>
      </c>
      <c r="F461" s="277" t="s">
        <v>445</v>
      </c>
      <c r="G461" s="275"/>
      <c r="H461" s="278">
        <v>74.609999999999999</v>
      </c>
      <c r="I461" s="279"/>
      <c r="J461" s="275"/>
      <c r="K461" s="275"/>
      <c r="L461" s="280"/>
      <c r="M461" s="281"/>
      <c r="N461" s="282"/>
      <c r="O461" s="282"/>
      <c r="P461" s="282"/>
      <c r="Q461" s="282"/>
      <c r="R461" s="282"/>
      <c r="S461" s="282"/>
      <c r="T461" s="28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84" t="s">
        <v>443</v>
      </c>
      <c r="AU461" s="284" t="s">
        <v>90</v>
      </c>
      <c r="AV461" s="14" t="s">
        <v>172</v>
      </c>
      <c r="AW461" s="14" t="s">
        <v>36</v>
      </c>
      <c r="AX461" s="14" t="s">
        <v>88</v>
      </c>
      <c r="AY461" s="284" t="s">
        <v>156</v>
      </c>
    </row>
    <row r="462" s="2" customFormat="1" ht="21.75" customHeight="1">
      <c r="A462" s="39"/>
      <c r="B462" s="40"/>
      <c r="C462" s="227" t="s">
        <v>655</v>
      </c>
      <c r="D462" s="227" t="s">
        <v>160</v>
      </c>
      <c r="E462" s="228" t="s">
        <v>1902</v>
      </c>
      <c r="F462" s="229" t="s">
        <v>1426</v>
      </c>
      <c r="G462" s="230" t="s">
        <v>1176</v>
      </c>
      <c r="H462" s="231">
        <v>58.799999999999997</v>
      </c>
      <c r="I462" s="232"/>
      <c r="J462" s="233">
        <f>ROUND(I462*H462,2)</f>
        <v>0</v>
      </c>
      <c r="K462" s="229" t="s">
        <v>1177</v>
      </c>
      <c r="L462" s="45"/>
      <c r="M462" s="234" t="s">
        <v>1</v>
      </c>
      <c r="N462" s="235" t="s">
        <v>45</v>
      </c>
      <c r="O462" s="92"/>
      <c r="P462" s="236">
        <f>O462*H462</f>
        <v>0</v>
      </c>
      <c r="Q462" s="236">
        <v>0</v>
      </c>
      <c r="R462" s="236">
        <f>Q462*H462</f>
        <v>0</v>
      </c>
      <c r="S462" s="236">
        <v>0</v>
      </c>
      <c r="T462" s="237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8" t="s">
        <v>172</v>
      </c>
      <c r="AT462" s="238" t="s">
        <v>160</v>
      </c>
      <c r="AU462" s="238" t="s">
        <v>90</v>
      </c>
      <c r="AY462" s="18" t="s">
        <v>156</v>
      </c>
      <c r="BE462" s="239">
        <f>IF(N462="základní",J462,0)</f>
        <v>0</v>
      </c>
      <c r="BF462" s="239">
        <f>IF(N462="snížená",J462,0)</f>
        <v>0</v>
      </c>
      <c r="BG462" s="239">
        <f>IF(N462="zákl. přenesená",J462,0)</f>
        <v>0</v>
      </c>
      <c r="BH462" s="239">
        <f>IF(N462="sníž. přenesená",J462,0)</f>
        <v>0</v>
      </c>
      <c r="BI462" s="239">
        <f>IF(N462="nulová",J462,0)</f>
        <v>0</v>
      </c>
      <c r="BJ462" s="18" t="s">
        <v>88</v>
      </c>
      <c r="BK462" s="239">
        <f>ROUND(I462*H462,2)</f>
        <v>0</v>
      </c>
      <c r="BL462" s="18" t="s">
        <v>172</v>
      </c>
      <c r="BM462" s="238" t="s">
        <v>1903</v>
      </c>
    </row>
    <row r="463" s="15" customFormat="1">
      <c r="A463" s="15"/>
      <c r="B463" s="288"/>
      <c r="C463" s="289"/>
      <c r="D463" s="240" t="s">
        <v>443</v>
      </c>
      <c r="E463" s="290" t="s">
        <v>1</v>
      </c>
      <c r="F463" s="291" t="s">
        <v>1904</v>
      </c>
      <c r="G463" s="289"/>
      <c r="H463" s="290" t="s">
        <v>1</v>
      </c>
      <c r="I463" s="292"/>
      <c r="J463" s="289"/>
      <c r="K463" s="289"/>
      <c r="L463" s="293"/>
      <c r="M463" s="294"/>
      <c r="N463" s="295"/>
      <c r="O463" s="295"/>
      <c r="P463" s="295"/>
      <c r="Q463" s="295"/>
      <c r="R463" s="295"/>
      <c r="S463" s="295"/>
      <c r="T463" s="296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97" t="s">
        <v>443</v>
      </c>
      <c r="AU463" s="297" t="s">
        <v>90</v>
      </c>
      <c r="AV463" s="15" t="s">
        <v>88</v>
      </c>
      <c r="AW463" s="15" t="s">
        <v>36</v>
      </c>
      <c r="AX463" s="15" t="s">
        <v>80</v>
      </c>
      <c r="AY463" s="297" t="s">
        <v>156</v>
      </c>
    </row>
    <row r="464" s="13" customFormat="1">
      <c r="A464" s="13"/>
      <c r="B464" s="263"/>
      <c r="C464" s="264"/>
      <c r="D464" s="240" t="s">
        <v>443</v>
      </c>
      <c r="E464" s="265" t="s">
        <v>1</v>
      </c>
      <c r="F464" s="266" t="s">
        <v>1905</v>
      </c>
      <c r="G464" s="264"/>
      <c r="H464" s="267">
        <v>21</v>
      </c>
      <c r="I464" s="268"/>
      <c r="J464" s="264"/>
      <c r="K464" s="264"/>
      <c r="L464" s="269"/>
      <c r="M464" s="270"/>
      <c r="N464" s="271"/>
      <c r="O464" s="271"/>
      <c r="P464" s="271"/>
      <c r="Q464" s="271"/>
      <c r="R464" s="271"/>
      <c r="S464" s="271"/>
      <c r="T464" s="27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73" t="s">
        <v>443</v>
      </c>
      <c r="AU464" s="273" t="s">
        <v>90</v>
      </c>
      <c r="AV464" s="13" t="s">
        <v>90</v>
      </c>
      <c r="AW464" s="13" t="s">
        <v>36</v>
      </c>
      <c r="AX464" s="13" t="s">
        <v>80</v>
      </c>
      <c r="AY464" s="273" t="s">
        <v>156</v>
      </c>
    </row>
    <row r="465" s="15" customFormat="1">
      <c r="A465" s="15"/>
      <c r="B465" s="288"/>
      <c r="C465" s="289"/>
      <c r="D465" s="240" t="s">
        <v>443</v>
      </c>
      <c r="E465" s="290" t="s">
        <v>1</v>
      </c>
      <c r="F465" s="291" t="s">
        <v>1906</v>
      </c>
      <c r="G465" s="289"/>
      <c r="H465" s="290" t="s">
        <v>1</v>
      </c>
      <c r="I465" s="292"/>
      <c r="J465" s="289"/>
      <c r="K465" s="289"/>
      <c r="L465" s="293"/>
      <c r="M465" s="294"/>
      <c r="N465" s="295"/>
      <c r="O465" s="295"/>
      <c r="P465" s="295"/>
      <c r="Q465" s="295"/>
      <c r="R465" s="295"/>
      <c r="S465" s="295"/>
      <c r="T465" s="296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97" t="s">
        <v>443</v>
      </c>
      <c r="AU465" s="297" t="s">
        <v>90</v>
      </c>
      <c r="AV465" s="15" t="s">
        <v>88</v>
      </c>
      <c r="AW465" s="15" t="s">
        <v>36</v>
      </c>
      <c r="AX465" s="15" t="s">
        <v>80</v>
      </c>
      <c r="AY465" s="297" t="s">
        <v>156</v>
      </c>
    </row>
    <row r="466" s="13" customFormat="1">
      <c r="A466" s="13"/>
      <c r="B466" s="263"/>
      <c r="C466" s="264"/>
      <c r="D466" s="240" t="s">
        <v>443</v>
      </c>
      <c r="E466" s="265" t="s">
        <v>1</v>
      </c>
      <c r="F466" s="266" t="s">
        <v>1907</v>
      </c>
      <c r="G466" s="264"/>
      <c r="H466" s="267">
        <v>37.799999999999997</v>
      </c>
      <c r="I466" s="268"/>
      <c r="J466" s="264"/>
      <c r="K466" s="264"/>
      <c r="L466" s="269"/>
      <c r="M466" s="270"/>
      <c r="N466" s="271"/>
      <c r="O466" s="271"/>
      <c r="P466" s="271"/>
      <c r="Q466" s="271"/>
      <c r="R466" s="271"/>
      <c r="S466" s="271"/>
      <c r="T466" s="27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73" t="s">
        <v>443</v>
      </c>
      <c r="AU466" s="273" t="s">
        <v>90</v>
      </c>
      <c r="AV466" s="13" t="s">
        <v>90</v>
      </c>
      <c r="AW466" s="13" t="s">
        <v>36</v>
      </c>
      <c r="AX466" s="13" t="s">
        <v>80</v>
      </c>
      <c r="AY466" s="273" t="s">
        <v>156</v>
      </c>
    </row>
    <row r="467" s="14" customFormat="1">
      <c r="A467" s="14"/>
      <c r="B467" s="274"/>
      <c r="C467" s="275"/>
      <c r="D467" s="240" t="s">
        <v>443</v>
      </c>
      <c r="E467" s="276" t="s">
        <v>1</v>
      </c>
      <c r="F467" s="277" t="s">
        <v>445</v>
      </c>
      <c r="G467" s="275"/>
      <c r="H467" s="278">
        <v>58.799999999999997</v>
      </c>
      <c r="I467" s="279"/>
      <c r="J467" s="275"/>
      <c r="K467" s="275"/>
      <c r="L467" s="280"/>
      <c r="M467" s="281"/>
      <c r="N467" s="282"/>
      <c r="O467" s="282"/>
      <c r="P467" s="282"/>
      <c r="Q467" s="282"/>
      <c r="R467" s="282"/>
      <c r="S467" s="282"/>
      <c r="T467" s="28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84" t="s">
        <v>443</v>
      </c>
      <c r="AU467" s="284" t="s">
        <v>90</v>
      </c>
      <c r="AV467" s="14" t="s">
        <v>172</v>
      </c>
      <c r="AW467" s="14" t="s">
        <v>36</v>
      </c>
      <c r="AX467" s="14" t="s">
        <v>88</v>
      </c>
      <c r="AY467" s="284" t="s">
        <v>156</v>
      </c>
    </row>
    <row r="468" s="2" customFormat="1" ht="24.15" customHeight="1">
      <c r="A468" s="39"/>
      <c r="B468" s="40"/>
      <c r="C468" s="227" t="s">
        <v>660</v>
      </c>
      <c r="D468" s="227" t="s">
        <v>160</v>
      </c>
      <c r="E468" s="228" t="s">
        <v>1908</v>
      </c>
      <c r="F468" s="229" t="s">
        <v>1909</v>
      </c>
      <c r="G468" s="230" t="s">
        <v>1118</v>
      </c>
      <c r="H468" s="231">
        <v>1.577</v>
      </c>
      <c r="I468" s="232"/>
      <c r="J468" s="233">
        <f>ROUND(I468*H468,2)</f>
        <v>0</v>
      </c>
      <c r="K468" s="229" t="s">
        <v>1119</v>
      </c>
      <c r="L468" s="45"/>
      <c r="M468" s="234" t="s">
        <v>1</v>
      </c>
      <c r="N468" s="235" t="s">
        <v>45</v>
      </c>
      <c r="O468" s="92"/>
      <c r="P468" s="236">
        <f>O468*H468</f>
        <v>0</v>
      </c>
      <c r="Q468" s="236">
        <v>0</v>
      </c>
      <c r="R468" s="236">
        <f>Q468*H468</f>
        <v>0</v>
      </c>
      <c r="S468" s="236">
        <v>2</v>
      </c>
      <c r="T468" s="237">
        <f>S468*H468</f>
        <v>3.1539999999999999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8" t="s">
        <v>172</v>
      </c>
      <c r="AT468" s="238" t="s">
        <v>160</v>
      </c>
      <c r="AU468" s="238" t="s">
        <v>90</v>
      </c>
      <c r="AY468" s="18" t="s">
        <v>156</v>
      </c>
      <c r="BE468" s="239">
        <f>IF(N468="základní",J468,0)</f>
        <v>0</v>
      </c>
      <c r="BF468" s="239">
        <f>IF(N468="snížená",J468,0)</f>
        <v>0</v>
      </c>
      <c r="BG468" s="239">
        <f>IF(N468="zákl. přenesená",J468,0)</f>
        <v>0</v>
      </c>
      <c r="BH468" s="239">
        <f>IF(N468="sníž. přenesená",J468,0)</f>
        <v>0</v>
      </c>
      <c r="BI468" s="239">
        <f>IF(N468="nulová",J468,0)</f>
        <v>0</v>
      </c>
      <c r="BJ468" s="18" t="s">
        <v>88</v>
      </c>
      <c r="BK468" s="239">
        <f>ROUND(I468*H468,2)</f>
        <v>0</v>
      </c>
      <c r="BL468" s="18" t="s">
        <v>172</v>
      </c>
      <c r="BM468" s="238" t="s">
        <v>1910</v>
      </c>
    </row>
    <row r="469" s="2" customFormat="1">
      <c r="A469" s="39"/>
      <c r="B469" s="40"/>
      <c r="C469" s="41"/>
      <c r="D469" s="240" t="s">
        <v>1121</v>
      </c>
      <c r="E469" s="41"/>
      <c r="F469" s="285" t="s">
        <v>1911</v>
      </c>
      <c r="G469" s="41"/>
      <c r="H469" s="41"/>
      <c r="I469" s="242"/>
      <c r="J469" s="41"/>
      <c r="K469" s="41"/>
      <c r="L469" s="45"/>
      <c r="M469" s="243"/>
      <c r="N469" s="244"/>
      <c r="O469" s="92"/>
      <c r="P469" s="92"/>
      <c r="Q469" s="92"/>
      <c r="R469" s="92"/>
      <c r="S469" s="92"/>
      <c r="T469" s="93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1121</v>
      </c>
      <c r="AU469" s="18" t="s">
        <v>90</v>
      </c>
    </row>
    <row r="470" s="2" customFormat="1">
      <c r="A470" s="39"/>
      <c r="B470" s="40"/>
      <c r="C470" s="41"/>
      <c r="D470" s="286" t="s">
        <v>1123</v>
      </c>
      <c r="E470" s="41"/>
      <c r="F470" s="287" t="s">
        <v>1912</v>
      </c>
      <c r="G470" s="41"/>
      <c r="H470" s="41"/>
      <c r="I470" s="242"/>
      <c r="J470" s="41"/>
      <c r="K470" s="41"/>
      <c r="L470" s="45"/>
      <c r="M470" s="243"/>
      <c r="N470" s="244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1123</v>
      </c>
      <c r="AU470" s="18" t="s">
        <v>90</v>
      </c>
    </row>
    <row r="471" s="15" customFormat="1">
      <c r="A471" s="15"/>
      <c r="B471" s="288"/>
      <c r="C471" s="289"/>
      <c r="D471" s="240" t="s">
        <v>443</v>
      </c>
      <c r="E471" s="290" t="s">
        <v>1</v>
      </c>
      <c r="F471" s="291" t="s">
        <v>1913</v>
      </c>
      <c r="G471" s="289"/>
      <c r="H471" s="290" t="s">
        <v>1</v>
      </c>
      <c r="I471" s="292"/>
      <c r="J471" s="289"/>
      <c r="K471" s="289"/>
      <c r="L471" s="293"/>
      <c r="M471" s="294"/>
      <c r="N471" s="295"/>
      <c r="O471" s="295"/>
      <c r="P471" s="295"/>
      <c r="Q471" s="295"/>
      <c r="R471" s="295"/>
      <c r="S471" s="295"/>
      <c r="T471" s="296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97" t="s">
        <v>443</v>
      </c>
      <c r="AU471" s="297" t="s">
        <v>90</v>
      </c>
      <c r="AV471" s="15" t="s">
        <v>88</v>
      </c>
      <c r="AW471" s="15" t="s">
        <v>36</v>
      </c>
      <c r="AX471" s="15" t="s">
        <v>80</v>
      </c>
      <c r="AY471" s="297" t="s">
        <v>156</v>
      </c>
    </row>
    <row r="472" s="13" customFormat="1">
      <c r="A472" s="13"/>
      <c r="B472" s="263"/>
      <c r="C472" s="264"/>
      <c r="D472" s="240" t="s">
        <v>443</v>
      </c>
      <c r="E472" s="265" t="s">
        <v>1</v>
      </c>
      <c r="F472" s="266" t="s">
        <v>1914</v>
      </c>
      <c r="G472" s="264"/>
      <c r="H472" s="267">
        <v>1.577</v>
      </c>
      <c r="I472" s="268"/>
      <c r="J472" s="264"/>
      <c r="K472" s="264"/>
      <c r="L472" s="269"/>
      <c r="M472" s="270"/>
      <c r="N472" s="271"/>
      <c r="O472" s="271"/>
      <c r="P472" s="271"/>
      <c r="Q472" s="271"/>
      <c r="R472" s="271"/>
      <c r="S472" s="271"/>
      <c r="T472" s="27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73" t="s">
        <v>443</v>
      </c>
      <c r="AU472" s="273" t="s">
        <v>90</v>
      </c>
      <c r="AV472" s="13" t="s">
        <v>90</v>
      </c>
      <c r="AW472" s="13" t="s">
        <v>36</v>
      </c>
      <c r="AX472" s="13" t="s">
        <v>80</v>
      </c>
      <c r="AY472" s="273" t="s">
        <v>156</v>
      </c>
    </row>
    <row r="473" s="14" customFormat="1">
      <c r="A473" s="14"/>
      <c r="B473" s="274"/>
      <c r="C473" s="275"/>
      <c r="D473" s="240" t="s">
        <v>443</v>
      </c>
      <c r="E473" s="276" t="s">
        <v>1</v>
      </c>
      <c r="F473" s="277" t="s">
        <v>445</v>
      </c>
      <c r="G473" s="275"/>
      <c r="H473" s="278">
        <v>1.577</v>
      </c>
      <c r="I473" s="279"/>
      <c r="J473" s="275"/>
      <c r="K473" s="275"/>
      <c r="L473" s="280"/>
      <c r="M473" s="281"/>
      <c r="N473" s="282"/>
      <c r="O473" s="282"/>
      <c r="P473" s="282"/>
      <c r="Q473" s="282"/>
      <c r="R473" s="282"/>
      <c r="S473" s="282"/>
      <c r="T473" s="28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84" t="s">
        <v>443</v>
      </c>
      <c r="AU473" s="284" t="s">
        <v>90</v>
      </c>
      <c r="AV473" s="14" t="s">
        <v>172</v>
      </c>
      <c r="AW473" s="14" t="s">
        <v>36</v>
      </c>
      <c r="AX473" s="14" t="s">
        <v>88</v>
      </c>
      <c r="AY473" s="284" t="s">
        <v>156</v>
      </c>
    </row>
    <row r="474" s="2" customFormat="1" ht="24.15" customHeight="1">
      <c r="A474" s="39"/>
      <c r="B474" s="40"/>
      <c r="C474" s="227" t="s">
        <v>665</v>
      </c>
      <c r="D474" s="227" t="s">
        <v>160</v>
      </c>
      <c r="E474" s="228" t="s">
        <v>1915</v>
      </c>
      <c r="F474" s="229" t="s">
        <v>1916</v>
      </c>
      <c r="G474" s="230" t="s">
        <v>1176</v>
      </c>
      <c r="H474" s="231">
        <v>3.5699999999999998</v>
      </c>
      <c r="I474" s="232"/>
      <c r="J474" s="233">
        <f>ROUND(I474*H474,2)</f>
        <v>0</v>
      </c>
      <c r="K474" s="229" t="s">
        <v>1119</v>
      </c>
      <c r="L474" s="45"/>
      <c r="M474" s="234" t="s">
        <v>1</v>
      </c>
      <c r="N474" s="235" t="s">
        <v>45</v>
      </c>
      <c r="O474" s="92"/>
      <c r="P474" s="236">
        <f>O474*H474</f>
        <v>0</v>
      </c>
      <c r="Q474" s="236">
        <v>0</v>
      </c>
      <c r="R474" s="236">
        <f>Q474*H474</f>
        <v>0</v>
      </c>
      <c r="S474" s="236">
        <v>0.14999999999999999</v>
      </c>
      <c r="T474" s="237">
        <f>S474*H474</f>
        <v>0.53549999999999998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8" t="s">
        <v>172</v>
      </c>
      <c r="AT474" s="238" t="s">
        <v>160</v>
      </c>
      <c r="AU474" s="238" t="s">
        <v>90</v>
      </c>
      <c r="AY474" s="18" t="s">
        <v>156</v>
      </c>
      <c r="BE474" s="239">
        <f>IF(N474="základní",J474,0)</f>
        <v>0</v>
      </c>
      <c r="BF474" s="239">
        <f>IF(N474="snížená",J474,0)</f>
        <v>0</v>
      </c>
      <c r="BG474" s="239">
        <f>IF(N474="zákl. přenesená",J474,0)</f>
        <v>0</v>
      </c>
      <c r="BH474" s="239">
        <f>IF(N474="sníž. přenesená",J474,0)</f>
        <v>0</v>
      </c>
      <c r="BI474" s="239">
        <f>IF(N474="nulová",J474,0)</f>
        <v>0</v>
      </c>
      <c r="BJ474" s="18" t="s">
        <v>88</v>
      </c>
      <c r="BK474" s="239">
        <f>ROUND(I474*H474,2)</f>
        <v>0</v>
      </c>
      <c r="BL474" s="18" t="s">
        <v>172</v>
      </c>
      <c r="BM474" s="238" t="s">
        <v>1917</v>
      </c>
    </row>
    <row r="475" s="2" customFormat="1">
      <c r="A475" s="39"/>
      <c r="B475" s="40"/>
      <c r="C475" s="41"/>
      <c r="D475" s="240" t="s">
        <v>1121</v>
      </c>
      <c r="E475" s="41"/>
      <c r="F475" s="285" t="s">
        <v>1918</v>
      </c>
      <c r="G475" s="41"/>
      <c r="H475" s="41"/>
      <c r="I475" s="242"/>
      <c r="J475" s="41"/>
      <c r="K475" s="41"/>
      <c r="L475" s="45"/>
      <c r="M475" s="243"/>
      <c r="N475" s="244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1121</v>
      </c>
      <c r="AU475" s="18" t="s">
        <v>90</v>
      </c>
    </row>
    <row r="476" s="2" customFormat="1">
      <c r="A476" s="39"/>
      <c r="B476" s="40"/>
      <c r="C476" s="41"/>
      <c r="D476" s="286" t="s">
        <v>1123</v>
      </c>
      <c r="E476" s="41"/>
      <c r="F476" s="287" t="s">
        <v>1919</v>
      </c>
      <c r="G476" s="41"/>
      <c r="H476" s="41"/>
      <c r="I476" s="242"/>
      <c r="J476" s="41"/>
      <c r="K476" s="41"/>
      <c r="L476" s="45"/>
      <c r="M476" s="243"/>
      <c r="N476" s="244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1123</v>
      </c>
      <c r="AU476" s="18" t="s">
        <v>90</v>
      </c>
    </row>
    <row r="477" s="15" customFormat="1">
      <c r="A477" s="15"/>
      <c r="B477" s="288"/>
      <c r="C477" s="289"/>
      <c r="D477" s="240" t="s">
        <v>443</v>
      </c>
      <c r="E477" s="290" t="s">
        <v>1</v>
      </c>
      <c r="F477" s="291" t="s">
        <v>1920</v>
      </c>
      <c r="G477" s="289"/>
      <c r="H477" s="290" t="s">
        <v>1</v>
      </c>
      <c r="I477" s="292"/>
      <c r="J477" s="289"/>
      <c r="K477" s="289"/>
      <c r="L477" s="293"/>
      <c r="M477" s="294"/>
      <c r="N477" s="295"/>
      <c r="O477" s="295"/>
      <c r="P477" s="295"/>
      <c r="Q477" s="295"/>
      <c r="R477" s="295"/>
      <c r="S477" s="295"/>
      <c r="T477" s="296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97" t="s">
        <v>443</v>
      </c>
      <c r="AU477" s="297" t="s">
        <v>90</v>
      </c>
      <c r="AV477" s="15" t="s">
        <v>88</v>
      </c>
      <c r="AW477" s="15" t="s">
        <v>36</v>
      </c>
      <c r="AX477" s="15" t="s">
        <v>80</v>
      </c>
      <c r="AY477" s="297" t="s">
        <v>156</v>
      </c>
    </row>
    <row r="478" s="13" customFormat="1">
      <c r="A478" s="13"/>
      <c r="B478" s="263"/>
      <c r="C478" s="264"/>
      <c r="D478" s="240" t="s">
        <v>443</v>
      </c>
      <c r="E478" s="265" t="s">
        <v>1</v>
      </c>
      <c r="F478" s="266" t="s">
        <v>1921</v>
      </c>
      <c r="G478" s="264"/>
      <c r="H478" s="267">
        <v>3.5699999999999998</v>
      </c>
      <c r="I478" s="268"/>
      <c r="J478" s="264"/>
      <c r="K478" s="264"/>
      <c r="L478" s="269"/>
      <c r="M478" s="270"/>
      <c r="N478" s="271"/>
      <c r="O478" s="271"/>
      <c r="P478" s="271"/>
      <c r="Q478" s="271"/>
      <c r="R478" s="271"/>
      <c r="S478" s="271"/>
      <c r="T478" s="27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73" t="s">
        <v>443</v>
      </c>
      <c r="AU478" s="273" t="s">
        <v>90</v>
      </c>
      <c r="AV478" s="13" t="s">
        <v>90</v>
      </c>
      <c r="AW478" s="13" t="s">
        <v>36</v>
      </c>
      <c r="AX478" s="13" t="s">
        <v>80</v>
      </c>
      <c r="AY478" s="273" t="s">
        <v>156</v>
      </c>
    </row>
    <row r="479" s="14" customFormat="1">
      <c r="A479" s="14"/>
      <c r="B479" s="274"/>
      <c r="C479" s="275"/>
      <c r="D479" s="240" t="s">
        <v>443</v>
      </c>
      <c r="E479" s="276" t="s">
        <v>1</v>
      </c>
      <c r="F479" s="277" t="s">
        <v>445</v>
      </c>
      <c r="G479" s="275"/>
      <c r="H479" s="278">
        <v>3.5699999999999998</v>
      </c>
      <c r="I479" s="279"/>
      <c r="J479" s="275"/>
      <c r="K479" s="275"/>
      <c r="L479" s="280"/>
      <c r="M479" s="281"/>
      <c r="N479" s="282"/>
      <c r="O479" s="282"/>
      <c r="P479" s="282"/>
      <c r="Q479" s="282"/>
      <c r="R479" s="282"/>
      <c r="S479" s="282"/>
      <c r="T479" s="28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84" t="s">
        <v>443</v>
      </c>
      <c r="AU479" s="284" t="s">
        <v>90</v>
      </c>
      <c r="AV479" s="14" t="s">
        <v>172</v>
      </c>
      <c r="AW479" s="14" t="s">
        <v>36</v>
      </c>
      <c r="AX479" s="14" t="s">
        <v>88</v>
      </c>
      <c r="AY479" s="284" t="s">
        <v>156</v>
      </c>
    </row>
    <row r="480" s="2" customFormat="1" ht="24.15" customHeight="1">
      <c r="A480" s="39"/>
      <c r="B480" s="40"/>
      <c r="C480" s="227" t="s">
        <v>670</v>
      </c>
      <c r="D480" s="227" t="s">
        <v>160</v>
      </c>
      <c r="E480" s="228" t="s">
        <v>1922</v>
      </c>
      <c r="F480" s="229" t="s">
        <v>1923</v>
      </c>
      <c r="G480" s="230" t="s">
        <v>1241</v>
      </c>
      <c r="H480" s="231">
        <v>1</v>
      </c>
      <c r="I480" s="232"/>
      <c r="J480" s="233">
        <f>ROUND(I480*H480,2)</f>
        <v>0</v>
      </c>
      <c r="K480" s="229" t="s">
        <v>1119</v>
      </c>
      <c r="L480" s="45"/>
      <c r="M480" s="234" t="s">
        <v>1</v>
      </c>
      <c r="N480" s="235" t="s">
        <v>45</v>
      </c>
      <c r="O480" s="92"/>
      <c r="P480" s="236">
        <f>O480*H480</f>
        <v>0</v>
      </c>
      <c r="Q480" s="236">
        <v>0</v>
      </c>
      <c r="R480" s="236">
        <f>Q480*H480</f>
        <v>0</v>
      </c>
      <c r="S480" s="236">
        <v>1.258</v>
      </c>
      <c r="T480" s="237">
        <f>S480*H480</f>
        <v>1.258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8" t="s">
        <v>172</v>
      </c>
      <c r="AT480" s="238" t="s">
        <v>160</v>
      </c>
      <c r="AU480" s="238" t="s">
        <v>90</v>
      </c>
      <c r="AY480" s="18" t="s">
        <v>156</v>
      </c>
      <c r="BE480" s="239">
        <f>IF(N480="základní",J480,0)</f>
        <v>0</v>
      </c>
      <c r="BF480" s="239">
        <f>IF(N480="snížená",J480,0)</f>
        <v>0</v>
      </c>
      <c r="BG480" s="239">
        <f>IF(N480="zákl. přenesená",J480,0)</f>
        <v>0</v>
      </c>
      <c r="BH480" s="239">
        <f>IF(N480="sníž. přenesená",J480,0)</f>
        <v>0</v>
      </c>
      <c r="BI480" s="239">
        <f>IF(N480="nulová",J480,0)</f>
        <v>0</v>
      </c>
      <c r="BJ480" s="18" t="s">
        <v>88</v>
      </c>
      <c r="BK480" s="239">
        <f>ROUND(I480*H480,2)</f>
        <v>0</v>
      </c>
      <c r="BL480" s="18" t="s">
        <v>172</v>
      </c>
      <c r="BM480" s="238" t="s">
        <v>1924</v>
      </c>
    </row>
    <row r="481" s="2" customFormat="1">
      <c r="A481" s="39"/>
      <c r="B481" s="40"/>
      <c r="C481" s="41"/>
      <c r="D481" s="240" t="s">
        <v>1121</v>
      </c>
      <c r="E481" s="41"/>
      <c r="F481" s="285" t="s">
        <v>1925</v>
      </c>
      <c r="G481" s="41"/>
      <c r="H481" s="41"/>
      <c r="I481" s="242"/>
      <c r="J481" s="41"/>
      <c r="K481" s="41"/>
      <c r="L481" s="45"/>
      <c r="M481" s="243"/>
      <c r="N481" s="244"/>
      <c r="O481" s="92"/>
      <c r="P481" s="92"/>
      <c r="Q481" s="92"/>
      <c r="R481" s="92"/>
      <c r="S481" s="92"/>
      <c r="T481" s="93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1121</v>
      </c>
      <c r="AU481" s="18" t="s">
        <v>90</v>
      </c>
    </row>
    <row r="482" s="2" customFormat="1">
      <c r="A482" s="39"/>
      <c r="B482" s="40"/>
      <c r="C482" s="41"/>
      <c r="D482" s="286" t="s">
        <v>1123</v>
      </c>
      <c r="E482" s="41"/>
      <c r="F482" s="287" t="s">
        <v>1926</v>
      </c>
      <c r="G482" s="41"/>
      <c r="H482" s="41"/>
      <c r="I482" s="242"/>
      <c r="J482" s="41"/>
      <c r="K482" s="41"/>
      <c r="L482" s="45"/>
      <c r="M482" s="243"/>
      <c r="N482" s="244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1123</v>
      </c>
      <c r="AU482" s="18" t="s">
        <v>90</v>
      </c>
    </row>
    <row r="483" s="2" customFormat="1" ht="24.15" customHeight="1">
      <c r="A483" s="39"/>
      <c r="B483" s="40"/>
      <c r="C483" s="227" t="s">
        <v>674</v>
      </c>
      <c r="D483" s="227" t="s">
        <v>160</v>
      </c>
      <c r="E483" s="228" t="s">
        <v>1927</v>
      </c>
      <c r="F483" s="229" t="s">
        <v>1928</v>
      </c>
      <c r="G483" s="230" t="s">
        <v>1241</v>
      </c>
      <c r="H483" s="231">
        <v>0.20799999999999999</v>
      </c>
      <c r="I483" s="232"/>
      <c r="J483" s="233">
        <f>ROUND(I483*H483,2)</f>
        <v>0</v>
      </c>
      <c r="K483" s="229" t="s">
        <v>1119</v>
      </c>
      <c r="L483" s="45"/>
      <c r="M483" s="234" t="s">
        <v>1</v>
      </c>
      <c r="N483" s="235" t="s">
        <v>45</v>
      </c>
      <c r="O483" s="92"/>
      <c r="P483" s="236">
        <f>O483*H483</f>
        <v>0</v>
      </c>
      <c r="Q483" s="236">
        <v>0</v>
      </c>
      <c r="R483" s="236">
        <f>Q483*H483</f>
        <v>0</v>
      </c>
      <c r="S483" s="236">
        <v>1.2529999999999999</v>
      </c>
      <c r="T483" s="237">
        <f>S483*H483</f>
        <v>0.26062399999999997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8" t="s">
        <v>229</v>
      </c>
      <c r="AT483" s="238" t="s">
        <v>160</v>
      </c>
      <c r="AU483" s="238" t="s">
        <v>90</v>
      </c>
      <c r="AY483" s="18" t="s">
        <v>156</v>
      </c>
      <c r="BE483" s="239">
        <f>IF(N483="základní",J483,0)</f>
        <v>0</v>
      </c>
      <c r="BF483" s="239">
        <f>IF(N483="snížená",J483,0)</f>
        <v>0</v>
      </c>
      <c r="BG483" s="239">
        <f>IF(N483="zákl. přenesená",J483,0)</f>
        <v>0</v>
      </c>
      <c r="BH483" s="239">
        <f>IF(N483="sníž. přenesená",J483,0)</f>
        <v>0</v>
      </c>
      <c r="BI483" s="239">
        <f>IF(N483="nulová",J483,0)</f>
        <v>0</v>
      </c>
      <c r="BJ483" s="18" t="s">
        <v>88</v>
      </c>
      <c r="BK483" s="239">
        <f>ROUND(I483*H483,2)</f>
        <v>0</v>
      </c>
      <c r="BL483" s="18" t="s">
        <v>229</v>
      </c>
      <c r="BM483" s="238" t="s">
        <v>1929</v>
      </c>
    </row>
    <row r="484" s="2" customFormat="1">
      <c r="A484" s="39"/>
      <c r="B484" s="40"/>
      <c r="C484" s="41"/>
      <c r="D484" s="240" t="s">
        <v>1121</v>
      </c>
      <c r="E484" s="41"/>
      <c r="F484" s="285" t="s">
        <v>1930</v>
      </c>
      <c r="G484" s="41"/>
      <c r="H484" s="41"/>
      <c r="I484" s="242"/>
      <c r="J484" s="41"/>
      <c r="K484" s="41"/>
      <c r="L484" s="45"/>
      <c r="M484" s="243"/>
      <c r="N484" s="244"/>
      <c r="O484" s="92"/>
      <c r="P484" s="92"/>
      <c r="Q484" s="92"/>
      <c r="R484" s="92"/>
      <c r="S484" s="92"/>
      <c r="T484" s="93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1121</v>
      </c>
      <c r="AU484" s="18" t="s">
        <v>90</v>
      </c>
    </row>
    <row r="485" s="2" customFormat="1">
      <c r="A485" s="39"/>
      <c r="B485" s="40"/>
      <c r="C485" s="41"/>
      <c r="D485" s="286" t="s">
        <v>1123</v>
      </c>
      <c r="E485" s="41"/>
      <c r="F485" s="287" t="s">
        <v>1931</v>
      </c>
      <c r="G485" s="41"/>
      <c r="H485" s="41"/>
      <c r="I485" s="242"/>
      <c r="J485" s="41"/>
      <c r="K485" s="41"/>
      <c r="L485" s="45"/>
      <c r="M485" s="243"/>
      <c r="N485" s="244"/>
      <c r="O485" s="92"/>
      <c r="P485" s="92"/>
      <c r="Q485" s="92"/>
      <c r="R485" s="92"/>
      <c r="S485" s="92"/>
      <c r="T485" s="93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1123</v>
      </c>
      <c r="AU485" s="18" t="s">
        <v>90</v>
      </c>
    </row>
    <row r="486" s="15" customFormat="1">
      <c r="A486" s="15"/>
      <c r="B486" s="288"/>
      <c r="C486" s="289"/>
      <c r="D486" s="240" t="s">
        <v>443</v>
      </c>
      <c r="E486" s="290" t="s">
        <v>1</v>
      </c>
      <c r="F486" s="291" t="s">
        <v>1932</v>
      </c>
      <c r="G486" s="289"/>
      <c r="H486" s="290" t="s">
        <v>1</v>
      </c>
      <c r="I486" s="292"/>
      <c r="J486" s="289"/>
      <c r="K486" s="289"/>
      <c r="L486" s="293"/>
      <c r="M486" s="294"/>
      <c r="N486" s="295"/>
      <c r="O486" s="295"/>
      <c r="P486" s="295"/>
      <c r="Q486" s="295"/>
      <c r="R486" s="295"/>
      <c r="S486" s="295"/>
      <c r="T486" s="296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97" t="s">
        <v>443</v>
      </c>
      <c r="AU486" s="297" t="s">
        <v>90</v>
      </c>
      <c r="AV486" s="15" t="s">
        <v>88</v>
      </c>
      <c r="AW486" s="15" t="s">
        <v>36</v>
      </c>
      <c r="AX486" s="15" t="s">
        <v>80</v>
      </c>
      <c r="AY486" s="297" t="s">
        <v>156</v>
      </c>
    </row>
    <row r="487" s="15" customFormat="1">
      <c r="A487" s="15"/>
      <c r="B487" s="288"/>
      <c r="C487" s="289"/>
      <c r="D487" s="240" t="s">
        <v>443</v>
      </c>
      <c r="E487" s="290" t="s">
        <v>1</v>
      </c>
      <c r="F487" s="291" t="s">
        <v>1933</v>
      </c>
      <c r="G487" s="289"/>
      <c r="H487" s="290" t="s">
        <v>1</v>
      </c>
      <c r="I487" s="292"/>
      <c r="J487" s="289"/>
      <c r="K487" s="289"/>
      <c r="L487" s="293"/>
      <c r="M487" s="294"/>
      <c r="N487" s="295"/>
      <c r="O487" s="295"/>
      <c r="P487" s="295"/>
      <c r="Q487" s="295"/>
      <c r="R487" s="295"/>
      <c r="S487" s="295"/>
      <c r="T487" s="296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97" t="s">
        <v>443</v>
      </c>
      <c r="AU487" s="297" t="s">
        <v>90</v>
      </c>
      <c r="AV487" s="15" t="s">
        <v>88</v>
      </c>
      <c r="AW487" s="15" t="s">
        <v>36</v>
      </c>
      <c r="AX487" s="15" t="s">
        <v>80</v>
      </c>
      <c r="AY487" s="297" t="s">
        <v>156</v>
      </c>
    </row>
    <row r="488" s="13" customFormat="1">
      <c r="A488" s="13"/>
      <c r="B488" s="263"/>
      <c r="C488" s="264"/>
      <c r="D488" s="240" t="s">
        <v>443</v>
      </c>
      <c r="E488" s="265" t="s">
        <v>1</v>
      </c>
      <c r="F488" s="266" t="s">
        <v>1934</v>
      </c>
      <c r="G488" s="264"/>
      <c r="H488" s="267">
        <v>0.20799999999999999</v>
      </c>
      <c r="I488" s="268"/>
      <c r="J488" s="264"/>
      <c r="K488" s="264"/>
      <c r="L488" s="269"/>
      <c r="M488" s="270"/>
      <c r="N488" s="271"/>
      <c r="O488" s="271"/>
      <c r="P488" s="271"/>
      <c r="Q488" s="271"/>
      <c r="R488" s="271"/>
      <c r="S488" s="271"/>
      <c r="T488" s="27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73" t="s">
        <v>443</v>
      </c>
      <c r="AU488" s="273" t="s">
        <v>90</v>
      </c>
      <c r="AV488" s="13" t="s">
        <v>90</v>
      </c>
      <c r="AW488" s="13" t="s">
        <v>36</v>
      </c>
      <c r="AX488" s="13" t="s">
        <v>80</v>
      </c>
      <c r="AY488" s="273" t="s">
        <v>156</v>
      </c>
    </row>
    <row r="489" s="14" customFormat="1">
      <c r="A489" s="14"/>
      <c r="B489" s="274"/>
      <c r="C489" s="275"/>
      <c r="D489" s="240" t="s">
        <v>443</v>
      </c>
      <c r="E489" s="276" t="s">
        <v>1</v>
      </c>
      <c r="F489" s="277" t="s">
        <v>445</v>
      </c>
      <c r="G489" s="275"/>
      <c r="H489" s="278">
        <v>0.20799999999999999</v>
      </c>
      <c r="I489" s="279"/>
      <c r="J489" s="275"/>
      <c r="K489" s="275"/>
      <c r="L489" s="280"/>
      <c r="M489" s="281"/>
      <c r="N489" s="282"/>
      <c r="O489" s="282"/>
      <c r="P489" s="282"/>
      <c r="Q489" s="282"/>
      <c r="R489" s="282"/>
      <c r="S489" s="282"/>
      <c r="T489" s="283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84" t="s">
        <v>443</v>
      </c>
      <c r="AU489" s="284" t="s">
        <v>90</v>
      </c>
      <c r="AV489" s="14" t="s">
        <v>172</v>
      </c>
      <c r="AW489" s="14" t="s">
        <v>36</v>
      </c>
      <c r="AX489" s="14" t="s">
        <v>88</v>
      </c>
      <c r="AY489" s="284" t="s">
        <v>156</v>
      </c>
    </row>
    <row r="490" s="2" customFormat="1" ht="24.15" customHeight="1">
      <c r="A490" s="39"/>
      <c r="B490" s="40"/>
      <c r="C490" s="227" t="s">
        <v>679</v>
      </c>
      <c r="D490" s="227" t="s">
        <v>160</v>
      </c>
      <c r="E490" s="228" t="s">
        <v>1441</v>
      </c>
      <c r="F490" s="229" t="s">
        <v>1442</v>
      </c>
      <c r="G490" s="230" t="s">
        <v>1118</v>
      </c>
      <c r="H490" s="231">
        <v>5.0750000000000002</v>
      </c>
      <c r="I490" s="232"/>
      <c r="J490" s="233">
        <f>ROUND(I490*H490,2)</f>
        <v>0</v>
      </c>
      <c r="K490" s="229" t="s">
        <v>1119</v>
      </c>
      <c r="L490" s="45"/>
      <c r="M490" s="234" t="s">
        <v>1</v>
      </c>
      <c r="N490" s="235" t="s">
        <v>45</v>
      </c>
      <c r="O490" s="92"/>
      <c r="P490" s="236">
        <f>O490*H490</f>
        <v>0</v>
      </c>
      <c r="Q490" s="236">
        <v>0</v>
      </c>
      <c r="R490" s="236">
        <f>Q490*H490</f>
        <v>0</v>
      </c>
      <c r="S490" s="236">
        <v>2.2000000000000002</v>
      </c>
      <c r="T490" s="237">
        <f>S490*H490</f>
        <v>11.165000000000001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8" t="s">
        <v>172</v>
      </c>
      <c r="AT490" s="238" t="s">
        <v>160</v>
      </c>
      <c r="AU490" s="238" t="s">
        <v>90</v>
      </c>
      <c r="AY490" s="18" t="s">
        <v>156</v>
      </c>
      <c r="BE490" s="239">
        <f>IF(N490="základní",J490,0)</f>
        <v>0</v>
      </c>
      <c r="BF490" s="239">
        <f>IF(N490="snížená",J490,0)</f>
        <v>0</v>
      </c>
      <c r="BG490" s="239">
        <f>IF(N490="zákl. přenesená",J490,0)</f>
        <v>0</v>
      </c>
      <c r="BH490" s="239">
        <f>IF(N490="sníž. přenesená",J490,0)</f>
        <v>0</v>
      </c>
      <c r="BI490" s="239">
        <f>IF(N490="nulová",J490,0)</f>
        <v>0</v>
      </c>
      <c r="BJ490" s="18" t="s">
        <v>88</v>
      </c>
      <c r="BK490" s="239">
        <f>ROUND(I490*H490,2)</f>
        <v>0</v>
      </c>
      <c r="BL490" s="18" t="s">
        <v>172</v>
      </c>
      <c r="BM490" s="238" t="s">
        <v>1935</v>
      </c>
    </row>
    <row r="491" s="2" customFormat="1">
      <c r="A491" s="39"/>
      <c r="B491" s="40"/>
      <c r="C491" s="41"/>
      <c r="D491" s="240" t="s">
        <v>1121</v>
      </c>
      <c r="E491" s="41"/>
      <c r="F491" s="285" t="s">
        <v>1444</v>
      </c>
      <c r="G491" s="41"/>
      <c r="H491" s="41"/>
      <c r="I491" s="242"/>
      <c r="J491" s="41"/>
      <c r="K491" s="41"/>
      <c r="L491" s="45"/>
      <c r="M491" s="243"/>
      <c r="N491" s="244"/>
      <c r="O491" s="92"/>
      <c r="P491" s="92"/>
      <c r="Q491" s="92"/>
      <c r="R491" s="92"/>
      <c r="S491" s="92"/>
      <c r="T491" s="93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1121</v>
      </c>
      <c r="AU491" s="18" t="s">
        <v>90</v>
      </c>
    </row>
    <row r="492" s="2" customFormat="1">
      <c r="A492" s="39"/>
      <c r="B492" s="40"/>
      <c r="C492" s="41"/>
      <c r="D492" s="286" t="s">
        <v>1123</v>
      </c>
      <c r="E492" s="41"/>
      <c r="F492" s="287" t="s">
        <v>1445</v>
      </c>
      <c r="G492" s="41"/>
      <c r="H492" s="41"/>
      <c r="I492" s="242"/>
      <c r="J492" s="41"/>
      <c r="K492" s="41"/>
      <c r="L492" s="45"/>
      <c r="M492" s="243"/>
      <c r="N492" s="244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1123</v>
      </c>
      <c r="AU492" s="18" t="s">
        <v>90</v>
      </c>
    </row>
    <row r="493" s="15" customFormat="1">
      <c r="A493" s="15"/>
      <c r="B493" s="288"/>
      <c r="C493" s="289"/>
      <c r="D493" s="240" t="s">
        <v>443</v>
      </c>
      <c r="E493" s="290" t="s">
        <v>1</v>
      </c>
      <c r="F493" s="291" t="s">
        <v>1936</v>
      </c>
      <c r="G493" s="289"/>
      <c r="H493" s="290" t="s">
        <v>1</v>
      </c>
      <c r="I493" s="292"/>
      <c r="J493" s="289"/>
      <c r="K493" s="289"/>
      <c r="L493" s="293"/>
      <c r="M493" s="294"/>
      <c r="N493" s="295"/>
      <c r="O493" s="295"/>
      <c r="P493" s="295"/>
      <c r="Q493" s="295"/>
      <c r="R493" s="295"/>
      <c r="S493" s="295"/>
      <c r="T493" s="296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97" t="s">
        <v>443</v>
      </c>
      <c r="AU493" s="297" t="s">
        <v>90</v>
      </c>
      <c r="AV493" s="15" t="s">
        <v>88</v>
      </c>
      <c r="AW493" s="15" t="s">
        <v>36</v>
      </c>
      <c r="AX493" s="15" t="s">
        <v>80</v>
      </c>
      <c r="AY493" s="297" t="s">
        <v>156</v>
      </c>
    </row>
    <row r="494" s="13" customFormat="1">
      <c r="A494" s="13"/>
      <c r="B494" s="263"/>
      <c r="C494" s="264"/>
      <c r="D494" s="240" t="s">
        <v>443</v>
      </c>
      <c r="E494" s="265" t="s">
        <v>1</v>
      </c>
      <c r="F494" s="266" t="s">
        <v>1937</v>
      </c>
      <c r="G494" s="264"/>
      <c r="H494" s="267">
        <v>5.0750000000000002</v>
      </c>
      <c r="I494" s="268"/>
      <c r="J494" s="264"/>
      <c r="K494" s="264"/>
      <c r="L494" s="269"/>
      <c r="M494" s="270"/>
      <c r="N494" s="271"/>
      <c r="O494" s="271"/>
      <c r="P494" s="271"/>
      <c r="Q494" s="271"/>
      <c r="R494" s="271"/>
      <c r="S494" s="271"/>
      <c r="T494" s="27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73" t="s">
        <v>443</v>
      </c>
      <c r="AU494" s="273" t="s">
        <v>90</v>
      </c>
      <c r="AV494" s="13" t="s">
        <v>90</v>
      </c>
      <c r="AW494" s="13" t="s">
        <v>36</v>
      </c>
      <c r="AX494" s="13" t="s">
        <v>80</v>
      </c>
      <c r="AY494" s="273" t="s">
        <v>156</v>
      </c>
    </row>
    <row r="495" s="14" customFormat="1">
      <c r="A495" s="14"/>
      <c r="B495" s="274"/>
      <c r="C495" s="275"/>
      <c r="D495" s="240" t="s">
        <v>443</v>
      </c>
      <c r="E495" s="276" t="s">
        <v>1</v>
      </c>
      <c r="F495" s="277" t="s">
        <v>445</v>
      </c>
      <c r="G495" s="275"/>
      <c r="H495" s="278">
        <v>5.0750000000000002</v>
      </c>
      <c r="I495" s="279"/>
      <c r="J495" s="275"/>
      <c r="K495" s="275"/>
      <c r="L495" s="280"/>
      <c r="M495" s="281"/>
      <c r="N495" s="282"/>
      <c r="O495" s="282"/>
      <c r="P495" s="282"/>
      <c r="Q495" s="282"/>
      <c r="R495" s="282"/>
      <c r="S495" s="282"/>
      <c r="T495" s="283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84" t="s">
        <v>443</v>
      </c>
      <c r="AU495" s="284" t="s">
        <v>90</v>
      </c>
      <c r="AV495" s="14" t="s">
        <v>172</v>
      </c>
      <c r="AW495" s="14" t="s">
        <v>36</v>
      </c>
      <c r="AX495" s="14" t="s">
        <v>88</v>
      </c>
      <c r="AY495" s="284" t="s">
        <v>156</v>
      </c>
    </row>
    <row r="496" s="2" customFormat="1" ht="21.75" customHeight="1">
      <c r="A496" s="39"/>
      <c r="B496" s="40"/>
      <c r="C496" s="227" t="s">
        <v>684</v>
      </c>
      <c r="D496" s="227" t="s">
        <v>160</v>
      </c>
      <c r="E496" s="228" t="s">
        <v>1938</v>
      </c>
      <c r="F496" s="229" t="s">
        <v>1939</v>
      </c>
      <c r="G496" s="230" t="s">
        <v>1176</v>
      </c>
      <c r="H496" s="231">
        <v>1</v>
      </c>
      <c r="I496" s="232"/>
      <c r="J496" s="233">
        <f>ROUND(I496*H496,2)</f>
        <v>0</v>
      </c>
      <c r="K496" s="229" t="s">
        <v>1119</v>
      </c>
      <c r="L496" s="45"/>
      <c r="M496" s="234" t="s">
        <v>1</v>
      </c>
      <c r="N496" s="235" t="s">
        <v>45</v>
      </c>
      <c r="O496" s="92"/>
      <c r="P496" s="236">
        <f>O496*H496</f>
        <v>0</v>
      </c>
      <c r="Q496" s="236">
        <v>0</v>
      </c>
      <c r="R496" s="236">
        <f>Q496*H496</f>
        <v>0</v>
      </c>
      <c r="S496" s="236">
        <v>0.075999999999999998</v>
      </c>
      <c r="T496" s="237">
        <f>S496*H496</f>
        <v>0.075999999999999998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8" t="s">
        <v>172</v>
      </c>
      <c r="AT496" s="238" t="s">
        <v>160</v>
      </c>
      <c r="AU496" s="238" t="s">
        <v>90</v>
      </c>
      <c r="AY496" s="18" t="s">
        <v>156</v>
      </c>
      <c r="BE496" s="239">
        <f>IF(N496="základní",J496,0)</f>
        <v>0</v>
      </c>
      <c r="BF496" s="239">
        <f>IF(N496="snížená",J496,0)</f>
        <v>0</v>
      </c>
      <c r="BG496" s="239">
        <f>IF(N496="zákl. přenesená",J496,0)</f>
        <v>0</v>
      </c>
      <c r="BH496" s="239">
        <f>IF(N496="sníž. přenesená",J496,0)</f>
        <v>0</v>
      </c>
      <c r="BI496" s="239">
        <f>IF(N496="nulová",J496,0)</f>
        <v>0</v>
      </c>
      <c r="BJ496" s="18" t="s">
        <v>88</v>
      </c>
      <c r="BK496" s="239">
        <f>ROUND(I496*H496,2)</f>
        <v>0</v>
      </c>
      <c r="BL496" s="18" t="s">
        <v>172</v>
      </c>
      <c r="BM496" s="238" t="s">
        <v>1940</v>
      </c>
    </row>
    <row r="497" s="2" customFormat="1">
      <c r="A497" s="39"/>
      <c r="B497" s="40"/>
      <c r="C497" s="41"/>
      <c r="D497" s="240" t="s">
        <v>1121</v>
      </c>
      <c r="E497" s="41"/>
      <c r="F497" s="285" t="s">
        <v>1941</v>
      </c>
      <c r="G497" s="41"/>
      <c r="H497" s="41"/>
      <c r="I497" s="242"/>
      <c r="J497" s="41"/>
      <c r="K497" s="41"/>
      <c r="L497" s="45"/>
      <c r="M497" s="243"/>
      <c r="N497" s="244"/>
      <c r="O497" s="92"/>
      <c r="P497" s="92"/>
      <c r="Q497" s="92"/>
      <c r="R497" s="92"/>
      <c r="S497" s="92"/>
      <c r="T497" s="93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1121</v>
      </c>
      <c r="AU497" s="18" t="s">
        <v>90</v>
      </c>
    </row>
    <row r="498" s="2" customFormat="1">
      <c r="A498" s="39"/>
      <c r="B498" s="40"/>
      <c r="C498" s="41"/>
      <c r="D498" s="286" t="s">
        <v>1123</v>
      </c>
      <c r="E498" s="41"/>
      <c r="F498" s="287" t="s">
        <v>1942</v>
      </c>
      <c r="G498" s="41"/>
      <c r="H498" s="41"/>
      <c r="I498" s="242"/>
      <c r="J498" s="41"/>
      <c r="K498" s="41"/>
      <c r="L498" s="45"/>
      <c r="M498" s="243"/>
      <c r="N498" s="244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1123</v>
      </c>
      <c r="AU498" s="18" t="s">
        <v>90</v>
      </c>
    </row>
    <row r="499" s="2" customFormat="1">
      <c r="A499" s="39"/>
      <c r="B499" s="40"/>
      <c r="C499" s="41"/>
      <c r="D499" s="240" t="s">
        <v>233</v>
      </c>
      <c r="E499" s="41"/>
      <c r="F499" s="241" t="s">
        <v>1943</v>
      </c>
      <c r="G499" s="41"/>
      <c r="H499" s="41"/>
      <c r="I499" s="242"/>
      <c r="J499" s="41"/>
      <c r="K499" s="41"/>
      <c r="L499" s="45"/>
      <c r="M499" s="243"/>
      <c r="N499" s="244"/>
      <c r="O499" s="92"/>
      <c r="P499" s="92"/>
      <c r="Q499" s="92"/>
      <c r="R499" s="92"/>
      <c r="S499" s="92"/>
      <c r="T499" s="93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233</v>
      </c>
      <c r="AU499" s="18" t="s">
        <v>90</v>
      </c>
    </row>
    <row r="500" s="15" customFormat="1">
      <c r="A500" s="15"/>
      <c r="B500" s="288"/>
      <c r="C500" s="289"/>
      <c r="D500" s="240" t="s">
        <v>443</v>
      </c>
      <c r="E500" s="290" t="s">
        <v>1</v>
      </c>
      <c r="F500" s="291" t="s">
        <v>1944</v>
      </c>
      <c r="G500" s="289"/>
      <c r="H500" s="290" t="s">
        <v>1</v>
      </c>
      <c r="I500" s="292"/>
      <c r="J500" s="289"/>
      <c r="K500" s="289"/>
      <c r="L500" s="293"/>
      <c r="M500" s="294"/>
      <c r="N500" s="295"/>
      <c r="O500" s="295"/>
      <c r="P500" s="295"/>
      <c r="Q500" s="295"/>
      <c r="R500" s="295"/>
      <c r="S500" s="295"/>
      <c r="T500" s="296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97" t="s">
        <v>443</v>
      </c>
      <c r="AU500" s="297" t="s">
        <v>90</v>
      </c>
      <c r="AV500" s="15" t="s">
        <v>88</v>
      </c>
      <c r="AW500" s="15" t="s">
        <v>36</v>
      </c>
      <c r="AX500" s="15" t="s">
        <v>80</v>
      </c>
      <c r="AY500" s="297" t="s">
        <v>156</v>
      </c>
    </row>
    <row r="501" s="15" customFormat="1">
      <c r="A501" s="15"/>
      <c r="B501" s="288"/>
      <c r="C501" s="289"/>
      <c r="D501" s="240" t="s">
        <v>443</v>
      </c>
      <c r="E501" s="290" t="s">
        <v>1</v>
      </c>
      <c r="F501" s="291" t="s">
        <v>1945</v>
      </c>
      <c r="G501" s="289"/>
      <c r="H501" s="290" t="s">
        <v>1</v>
      </c>
      <c r="I501" s="292"/>
      <c r="J501" s="289"/>
      <c r="K501" s="289"/>
      <c r="L501" s="293"/>
      <c r="M501" s="294"/>
      <c r="N501" s="295"/>
      <c r="O501" s="295"/>
      <c r="P501" s="295"/>
      <c r="Q501" s="295"/>
      <c r="R501" s="295"/>
      <c r="S501" s="295"/>
      <c r="T501" s="296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97" t="s">
        <v>443</v>
      </c>
      <c r="AU501" s="297" t="s">
        <v>90</v>
      </c>
      <c r="AV501" s="15" t="s">
        <v>88</v>
      </c>
      <c r="AW501" s="15" t="s">
        <v>36</v>
      </c>
      <c r="AX501" s="15" t="s">
        <v>80</v>
      </c>
      <c r="AY501" s="297" t="s">
        <v>156</v>
      </c>
    </row>
    <row r="502" s="13" customFormat="1">
      <c r="A502" s="13"/>
      <c r="B502" s="263"/>
      <c r="C502" s="264"/>
      <c r="D502" s="240" t="s">
        <v>443</v>
      </c>
      <c r="E502" s="265" t="s">
        <v>1</v>
      </c>
      <c r="F502" s="266" t="s">
        <v>1412</v>
      </c>
      <c r="G502" s="264"/>
      <c r="H502" s="267">
        <v>1</v>
      </c>
      <c r="I502" s="268"/>
      <c r="J502" s="264"/>
      <c r="K502" s="264"/>
      <c r="L502" s="269"/>
      <c r="M502" s="270"/>
      <c r="N502" s="271"/>
      <c r="O502" s="271"/>
      <c r="P502" s="271"/>
      <c r="Q502" s="271"/>
      <c r="R502" s="271"/>
      <c r="S502" s="271"/>
      <c r="T502" s="27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73" t="s">
        <v>443</v>
      </c>
      <c r="AU502" s="273" t="s">
        <v>90</v>
      </c>
      <c r="AV502" s="13" t="s">
        <v>90</v>
      </c>
      <c r="AW502" s="13" t="s">
        <v>36</v>
      </c>
      <c r="AX502" s="13" t="s">
        <v>80</v>
      </c>
      <c r="AY502" s="273" t="s">
        <v>156</v>
      </c>
    </row>
    <row r="503" s="14" customFormat="1">
      <c r="A503" s="14"/>
      <c r="B503" s="274"/>
      <c r="C503" s="275"/>
      <c r="D503" s="240" t="s">
        <v>443</v>
      </c>
      <c r="E503" s="276" t="s">
        <v>1</v>
      </c>
      <c r="F503" s="277" t="s">
        <v>445</v>
      </c>
      <c r="G503" s="275"/>
      <c r="H503" s="278">
        <v>1</v>
      </c>
      <c r="I503" s="279"/>
      <c r="J503" s="275"/>
      <c r="K503" s="275"/>
      <c r="L503" s="280"/>
      <c r="M503" s="281"/>
      <c r="N503" s="282"/>
      <c r="O503" s="282"/>
      <c r="P503" s="282"/>
      <c r="Q503" s="282"/>
      <c r="R503" s="282"/>
      <c r="S503" s="282"/>
      <c r="T503" s="28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84" t="s">
        <v>443</v>
      </c>
      <c r="AU503" s="284" t="s">
        <v>90</v>
      </c>
      <c r="AV503" s="14" t="s">
        <v>172</v>
      </c>
      <c r="AW503" s="14" t="s">
        <v>36</v>
      </c>
      <c r="AX503" s="14" t="s">
        <v>88</v>
      </c>
      <c r="AY503" s="284" t="s">
        <v>156</v>
      </c>
    </row>
    <row r="504" s="2" customFormat="1" ht="24.15" customHeight="1">
      <c r="A504" s="39"/>
      <c r="B504" s="40"/>
      <c r="C504" s="227" t="s">
        <v>689</v>
      </c>
      <c r="D504" s="227" t="s">
        <v>160</v>
      </c>
      <c r="E504" s="228" t="s">
        <v>1946</v>
      </c>
      <c r="F504" s="229" t="s">
        <v>1947</v>
      </c>
      <c r="G504" s="230" t="s">
        <v>946</v>
      </c>
      <c r="H504" s="231">
        <v>0.33000000000000002</v>
      </c>
      <c r="I504" s="232"/>
      <c r="J504" s="233">
        <f>ROUND(I504*H504,2)</f>
        <v>0</v>
      </c>
      <c r="K504" s="229" t="s">
        <v>1119</v>
      </c>
      <c r="L504" s="45"/>
      <c r="M504" s="234" t="s">
        <v>1</v>
      </c>
      <c r="N504" s="235" t="s">
        <v>45</v>
      </c>
      <c r="O504" s="92"/>
      <c r="P504" s="236">
        <f>O504*H504</f>
        <v>0</v>
      </c>
      <c r="Q504" s="236">
        <v>0.0011299999999999999</v>
      </c>
      <c r="R504" s="236">
        <f>Q504*H504</f>
        <v>0.00037290000000000001</v>
      </c>
      <c r="S504" s="236">
        <v>0.010999999999999999</v>
      </c>
      <c r="T504" s="237">
        <f>S504*H504</f>
        <v>0.00363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8" t="s">
        <v>172</v>
      </c>
      <c r="AT504" s="238" t="s">
        <v>160</v>
      </c>
      <c r="AU504" s="238" t="s">
        <v>90</v>
      </c>
      <c r="AY504" s="18" t="s">
        <v>156</v>
      </c>
      <c r="BE504" s="239">
        <f>IF(N504="základní",J504,0)</f>
        <v>0</v>
      </c>
      <c r="BF504" s="239">
        <f>IF(N504="snížená",J504,0)</f>
        <v>0</v>
      </c>
      <c r="BG504" s="239">
        <f>IF(N504="zákl. přenesená",J504,0)</f>
        <v>0</v>
      </c>
      <c r="BH504" s="239">
        <f>IF(N504="sníž. přenesená",J504,0)</f>
        <v>0</v>
      </c>
      <c r="BI504" s="239">
        <f>IF(N504="nulová",J504,0)</f>
        <v>0</v>
      </c>
      <c r="BJ504" s="18" t="s">
        <v>88</v>
      </c>
      <c r="BK504" s="239">
        <f>ROUND(I504*H504,2)</f>
        <v>0</v>
      </c>
      <c r="BL504" s="18" t="s">
        <v>172</v>
      </c>
      <c r="BM504" s="238" t="s">
        <v>1948</v>
      </c>
    </row>
    <row r="505" s="2" customFormat="1">
      <c r="A505" s="39"/>
      <c r="B505" s="40"/>
      <c r="C505" s="41"/>
      <c r="D505" s="240" t="s">
        <v>1121</v>
      </c>
      <c r="E505" s="41"/>
      <c r="F505" s="285" t="s">
        <v>1949</v>
      </c>
      <c r="G505" s="41"/>
      <c r="H505" s="41"/>
      <c r="I505" s="242"/>
      <c r="J505" s="41"/>
      <c r="K505" s="41"/>
      <c r="L505" s="45"/>
      <c r="M505" s="243"/>
      <c r="N505" s="244"/>
      <c r="O505" s="92"/>
      <c r="P505" s="92"/>
      <c r="Q505" s="92"/>
      <c r="R505" s="92"/>
      <c r="S505" s="92"/>
      <c r="T505" s="93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1121</v>
      </c>
      <c r="AU505" s="18" t="s">
        <v>90</v>
      </c>
    </row>
    <row r="506" s="2" customFormat="1">
      <c r="A506" s="39"/>
      <c r="B506" s="40"/>
      <c r="C506" s="41"/>
      <c r="D506" s="286" t="s">
        <v>1123</v>
      </c>
      <c r="E506" s="41"/>
      <c r="F506" s="287" t="s">
        <v>1950</v>
      </c>
      <c r="G506" s="41"/>
      <c r="H506" s="41"/>
      <c r="I506" s="242"/>
      <c r="J506" s="41"/>
      <c r="K506" s="41"/>
      <c r="L506" s="45"/>
      <c r="M506" s="243"/>
      <c r="N506" s="244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1123</v>
      </c>
      <c r="AU506" s="18" t="s">
        <v>90</v>
      </c>
    </row>
    <row r="507" s="15" customFormat="1">
      <c r="A507" s="15"/>
      <c r="B507" s="288"/>
      <c r="C507" s="289"/>
      <c r="D507" s="240" t="s">
        <v>443</v>
      </c>
      <c r="E507" s="290" t="s">
        <v>1</v>
      </c>
      <c r="F507" s="291" t="s">
        <v>1716</v>
      </c>
      <c r="G507" s="289"/>
      <c r="H507" s="290" t="s">
        <v>1</v>
      </c>
      <c r="I507" s="292"/>
      <c r="J507" s="289"/>
      <c r="K507" s="289"/>
      <c r="L507" s="293"/>
      <c r="M507" s="294"/>
      <c r="N507" s="295"/>
      <c r="O507" s="295"/>
      <c r="P507" s="295"/>
      <c r="Q507" s="295"/>
      <c r="R507" s="295"/>
      <c r="S507" s="295"/>
      <c r="T507" s="296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97" t="s">
        <v>443</v>
      </c>
      <c r="AU507" s="297" t="s">
        <v>90</v>
      </c>
      <c r="AV507" s="15" t="s">
        <v>88</v>
      </c>
      <c r="AW507" s="15" t="s">
        <v>36</v>
      </c>
      <c r="AX507" s="15" t="s">
        <v>80</v>
      </c>
      <c r="AY507" s="297" t="s">
        <v>156</v>
      </c>
    </row>
    <row r="508" s="15" customFormat="1">
      <c r="A508" s="15"/>
      <c r="B508" s="288"/>
      <c r="C508" s="289"/>
      <c r="D508" s="240" t="s">
        <v>443</v>
      </c>
      <c r="E508" s="290" t="s">
        <v>1</v>
      </c>
      <c r="F508" s="291" t="s">
        <v>1951</v>
      </c>
      <c r="G508" s="289"/>
      <c r="H508" s="290" t="s">
        <v>1</v>
      </c>
      <c r="I508" s="292"/>
      <c r="J508" s="289"/>
      <c r="K508" s="289"/>
      <c r="L508" s="293"/>
      <c r="M508" s="294"/>
      <c r="N508" s="295"/>
      <c r="O508" s="295"/>
      <c r="P508" s="295"/>
      <c r="Q508" s="295"/>
      <c r="R508" s="295"/>
      <c r="S508" s="295"/>
      <c r="T508" s="296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97" t="s">
        <v>443</v>
      </c>
      <c r="AU508" s="297" t="s">
        <v>90</v>
      </c>
      <c r="AV508" s="15" t="s">
        <v>88</v>
      </c>
      <c r="AW508" s="15" t="s">
        <v>36</v>
      </c>
      <c r="AX508" s="15" t="s">
        <v>80</v>
      </c>
      <c r="AY508" s="297" t="s">
        <v>156</v>
      </c>
    </row>
    <row r="509" s="13" customFormat="1">
      <c r="A509" s="13"/>
      <c r="B509" s="263"/>
      <c r="C509" s="264"/>
      <c r="D509" s="240" t="s">
        <v>443</v>
      </c>
      <c r="E509" s="265" t="s">
        <v>1</v>
      </c>
      <c r="F509" s="266" t="s">
        <v>1952</v>
      </c>
      <c r="G509" s="264"/>
      <c r="H509" s="267">
        <v>0.33000000000000002</v>
      </c>
      <c r="I509" s="268"/>
      <c r="J509" s="264"/>
      <c r="K509" s="264"/>
      <c r="L509" s="269"/>
      <c r="M509" s="270"/>
      <c r="N509" s="271"/>
      <c r="O509" s="271"/>
      <c r="P509" s="271"/>
      <c r="Q509" s="271"/>
      <c r="R509" s="271"/>
      <c r="S509" s="271"/>
      <c r="T509" s="27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73" t="s">
        <v>443</v>
      </c>
      <c r="AU509" s="273" t="s">
        <v>90</v>
      </c>
      <c r="AV509" s="13" t="s">
        <v>90</v>
      </c>
      <c r="AW509" s="13" t="s">
        <v>36</v>
      </c>
      <c r="AX509" s="13" t="s">
        <v>80</v>
      </c>
      <c r="AY509" s="273" t="s">
        <v>156</v>
      </c>
    </row>
    <row r="510" s="14" customFormat="1">
      <c r="A510" s="14"/>
      <c r="B510" s="274"/>
      <c r="C510" s="275"/>
      <c r="D510" s="240" t="s">
        <v>443</v>
      </c>
      <c r="E510" s="276" t="s">
        <v>1</v>
      </c>
      <c r="F510" s="277" t="s">
        <v>445</v>
      </c>
      <c r="G510" s="275"/>
      <c r="H510" s="278">
        <v>0.33000000000000002</v>
      </c>
      <c r="I510" s="279"/>
      <c r="J510" s="275"/>
      <c r="K510" s="275"/>
      <c r="L510" s="280"/>
      <c r="M510" s="281"/>
      <c r="N510" s="282"/>
      <c r="O510" s="282"/>
      <c r="P510" s="282"/>
      <c r="Q510" s="282"/>
      <c r="R510" s="282"/>
      <c r="S510" s="282"/>
      <c r="T510" s="28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84" t="s">
        <v>443</v>
      </c>
      <c r="AU510" s="284" t="s">
        <v>90</v>
      </c>
      <c r="AV510" s="14" t="s">
        <v>172</v>
      </c>
      <c r="AW510" s="14" t="s">
        <v>36</v>
      </c>
      <c r="AX510" s="14" t="s">
        <v>88</v>
      </c>
      <c r="AY510" s="284" t="s">
        <v>156</v>
      </c>
    </row>
    <row r="511" s="2" customFormat="1" ht="24.15" customHeight="1">
      <c r="A511" s="39"/>
      <c r="B511" s="40"/>
      <c r="C511" s="227" t="s">
        <v>693</v>
      </c>
      <c r="D511" s="227" t="s">
        <v>160</v>
      </c>
      <c r="E511" s="228" t="s">
        <v>1953</v>
      </c>
      <c r="F511" s="229" t="s">
        <v>1954</v>
      </c>
      <c r="G511" s="230" t="s">
        <v>946</v>
      </c>
      <c r="H511" s="231">
        <v>1.1200000000000001</v>
      </c>
      <c r="I511" s="232"/>
      <c r="J511" s="233">
        <f>ROUND(I511*H511,2)</f>
        <v>0</v>
      </c>
      <c r="K511" s="229" t="s">
        <v>1119</v>
      </c>
      <c r="L511" s="45"/>
      <c r="M511" s="234" t="s">
        <v>1</v>
      </c>
      <c r="N511" s="235" t="s">
        <v>45</v>
      </c>
      <c r="O511" s="92"/>
      <c r="P511" s="236">
        <f>O511*H511</f>
        <v>0</v>
      </c>
      <c r="Q511" s="236">
        <v>0.00132</v>
      </c>
      <c r="R511" s="236">
        <f>Q511*H511</f>
        <v>0.0014784000000000002</v>
      </c>
      <c r="S511" s="236">
        <v>0.025000000000000001</v>
      </c>
      <c r="T511" s="237">
        <f>S511*H511</f>
        <v>0.028000000000000004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8" t="s">
        <v>172</v>
      </c>
      <c r="AT511" s="238" t="s">
        <v>160</v>
      </c>
      <c r="AU511" s="238" t="s">
        <v>90</v>
      </c>
      <c r="AY511" s="18" t="s">
        <v>156</v>
      </c>
      <c r="BE511" s="239">
        <f>IF(N511="základní",J511,0)</f>
        <v>0</v>
      </c>
      <c r="BF511" s="239">
        <f>IF(N511="snížená",J511,0)</f>
        <v>0</v>
      </c>
      <c r="BG511" s="239">
        <f>IF(N511="zákl. přenesená",J511,0)</f>
        <v>0</v>
      </c>
      <c r="BH511" s="239">
        <f>IF(N511="sníž. přenesená",J511,0)</f>
        <v>0</v>
      </c>
      <c r="BI511" s="239">
        <f>IF(N511="nulová",J511,0)</f>
        <v>0</v>
      </c>
      <c r="BJ511" s="18" t="s">
        <v>88</v>
      </c>
      <c r="BK511" s="239">
        <f>ROUND(I511*H511,2)</f>
        <v>0</v>
      </c>
      <c r="BL511" s="18" t="s">
        <v>172</v>
      </c>
      <c r="BM511" s="238" t="s">
        <v>1955</v>
      </c>
    </row>
    <row r="512" s="2" customFormat="1">
      <c r="A512" s="39"/>
      <c r="B512" s="40"/>
      <c r="C512" s="41"/>
      <c r="D512" s="240" t="s">
        <v>1121</v>
      </c>
      <c r="E512" s="41"/>
      <c r="F512" s="285" t="s">
        <v>1956</v>
      </c>
      <c r="G512" s="41"/>
      <c r="H512" s="41"/>
      <c r="I512" s="242"/>
      <c r="J512" s="41"/>
      <c r="K512" s="41"/>
      <c r="L512" s="45"/>
      <c r="M512" s="243"/>
      <c r="N512" s="244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1121</v>
      </c>
      <c r="AU512" s="18" t="s">
        <v>90</v>
      </c>
    </row>
    <row r="513" s="2" customFormat="1">
      <c r="A513" s="39"/>
      <c r="B513" s="40"/>
      <c r="C513" s="41"/>
      <c r="D513" s="286" t="s">
        <v>1123</v>
      </c>
      <c r="E513" s="41"/>
      <c r="F513" s="287" t="s">
        <v>1957</v>
      </c>
      <c r="G513" s="41"/>
      <c r="H513" s="41"/>
      <c r="I513" s="242"/>
      <c r="J513" s="41"/>
      <c r="K513" s="41"/>
      <c r="L513" s="45"/>
      <c r="M513" s="243"/>
      <c r="N513" s="244"/>
      <c r="O513" s="92"/>
      <c r="P513" s="92"/>
      <c r="Q513" s="92"/>
      <c r="R513" s="92"/>
      <c r="S513" s="92"/>
      <c r="T513" s="93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1123</v>
      </c>
      <c r="AU513" s="18" t="s">
        <v>90</v>
      </c>
    </row>
    <row r="514" s="15" customFormat="1">
      <c r="A514" s="15"/>
      <c r="B514" s="288"/>
      <c r="C514" s="289"/>
      <c r="D514" s="240" t="s">
        <v>443</v>
      </c>
      <c r="E514" s="290" t="s">
        <v>1</v>
      </c>
      <c r="F514" s="291" t="s">
        <v>1716</v>
      </c>
      <c r="G514" s="289"/>
      <c r="H514" s="290" t="s">
        <v>1</v>
      </c>
      <c r="I514" s="292"/>
      <c r="J514" s="289"/>
      <c r="K514" s="289"/>
      <c r="L514" s="293"/>
      <c r="M514" s="294"/>
      <c r="N514" s="295"/>
      <c r="O514" s="295"/>
      <c r="P514" s="295"/>
      <c r="Q514" s="295"/>
      <c r="R514" s="295"/>
      <c r="S514" s="295"/>
      <c r="T514" s="296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97" t="s">
        <v>443</v>
      </c>
      <c r="AU514" s="297" t="s">
        <v>90</v>
      </c>
      <c r="AV514" s="15" t="s">
        <v>88</v>
      </c>
      <c r="AW514" s="15" t="s">
        <v>36</v>
      </c>
      <c r="AX514" s="15" t="s">
        <v>80</v>
      </c>
      <c r="AY514" s="297" t="s">
        <v>156</v>
      </c>
    </row>
    <row r="515" s="15" customFormat="1">
      <c r="A515" s="15"/>
      <c r="B515" s="288"/>
      <c r="C515" s="289"/>
      <c r="D515" s="240" t="s">
        <v>443</v>
      </c>
      <c r="E515" s="290" t="s">
        <v>1</v>
      </c>
      <c r="F515" s="291" t="s">
        <v>1958</v>
      </c>
      <c r="G515" s="289"/>
      <c r="H515" s="290" t="s">
        <v>1</v>
      </c>
      <c r="I515" s="292"/>
      <c r="J515" s="289"/>
      <c r="K515" s="289"/>
      <c r="L515" s="293"/>
      <c r="M515" s="294"/>
      <c r="N515" s="295"/>
      <c r="O515" s="295"/>
      <c r="P515" s="295"/>
      <c r="Q515" s="295"/>
      <c r="R515" s="295"/>
      <c r="S515" s="295"/>
      <c r="T515" s="296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97" t="s">
        <v>443</v>
      </c>
      <c r="AU515" s="297" t="s">
        <v>90</v>
      </c>
      <c r="AV515" s="15" t="s">
        <v>88</v>
      </c>
      <c r="AW515" s="15" t="s">
        <v>36</v>
      </c>
      <c r="AX515" s="15" t="s">
        <v>80</v>
      </c>
      <c r="AY515" s="297" t="s">
        <v>156</v>
      </c>
    </row>
    <row r="516" s="13" customFormat="1">
      <c r="A516" s="13"/>
      <c r="B516" s="263"/>
      <c r="C516" s="264"/>
      <c r="D516" s="240" t="s">
        <v>443</v>
      </c>
      <c r="E516" s="265" t="s">
        <v>1</v>
      </c>
      <c r="F516" s="266" t="s">
        <v>1959</v>
      </c>
      <c r="G516" s="264"/>
      <c r="H516" s="267">
        <v>0.5</v>
      </c>
      <c r="I516" s="268"/>
      <c r="J516" s="264"/>
      <c r="K516" s="264"/>
      <c r="L516" s="269"/>
      <c r="M516" s="270"/>
      <c r="N516" s="271"/>
      <c r="O516" s="271"/>
      <c r="P516" s="271"/>
      <c r="Q516" s="271"/>
      <c r="R516" s="271"/>
      <c r="S516" s="271"/>
      <c r="T516" s="27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73" t="s">
        <v>443</v>
      </c>
      <c r="AU516" s="273" t="s">
        <v>90</v>
      </c>
      <c r="AV516" s="13" t="s">
        <v>90</v>
      </c>
      <c r="AW516" s="13" t="s">
        <v>36</v>
      </c>
      <c r="AX516" s="13" t="s">
        <v>80</v>
      </c>
      <c r="AY516" s="273" t="s">
        <v>156</v>
      </c>
    </row>
    <row r="517" s="15" customFormat="1">
      <c r="A517" s="15"/>
      <c r="B517" s="288"/>
      <c r="C517" s="289"/>
      <c r="D517" s="240" t="s">
        <v>443</v>
      </c>
      <c r="E517" s="290" t="s">
        <v>1</v>
      </c>
      <c r="F517" s="291" t="s">
        <v>1960</v>
      </c>
      <c r="G517" s="289"/>
      <c r="H517" s="290" t="s">
        <v>1</v>
      </c>
      <c r="I517" s="292"/>
      <c r="J517" s="289"/>
      <c r="K517" s="289"/>
      <c r="L517" s="293"/>
      <c r="M517" s="294"/>
      <c r="N517" s="295"/>
      <c r="O517" s="295"/>
      <c r="P517" s="295"/>
      <c r="Q517" s="295"/>
      <c r="R517" s="295"/>
      <c r="S517" s="295"/>
      <c r="T517" s="296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97" t="s">
        <v>443</v>
      </c>
      <c r="AU517" s="297" t="s">
        <v>90</v>
      </c>
      <c r="AV517" s="15" t="s">
        <v>88</v>
      </c>
      <c r="AW517" s="15" t="s">
        <v>36</v>
      </c>
      <c r="AX517" s="15" t="s">
        <v>80</v>
      </c>
      <c r="AY517" s="297" t="s">
        <v>156</v>
      </c>
    </row>
    <row r="518" s="13" customFormat="1">
      <c r="A518" s="13"/>
      <c r="B518" s="263"/>
      <c r="C518" s="264"/>
      <c r="D518" s="240" t="s">
        <v>443</v>
      </c>
      <c r="E518" s="265" t="s">
        <v>1</v>
      </c>
      <c r="F518" s="266" t="s">
        <v>1961</v>
      </c>
      <c r="G518" s="264"/>
      <c r="H518" s="267">
        <v>0.62</v>
      </c>
      <c r="I518" s="268"/>
      <c r="J518" s="264"/>
      <c r="K518" s="264"/>
      <c r="L518" s="269"/>
      <c r="M518" s="270"/>
      <c r="N518" s="271"/>
      <c r="O518" s="271"/>
      <c r="P518" s="271"/>
      <c r="Q518" s="271"/>
      <c r="R518" s="271"/>
      <c r="S518" s="271"/>
      <c r="T518" s="27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73" t="s">
        <v>443</v>
      </c>
      <c r="AU518" s="273" t="s">
        <v>90</v>
      </c>
      <c r="AV518" s="13" t="s">
        <v>90</v>
      </c>
      <c r="AW518" s="13" t="s">
        <v>36</v>
      </c>
      <c r="AX518" s="13" t="s">
        <v>80</v>
      </c>
      <c r="AY518" s="273" t="s">
        <v>156</v>
      </c>
    </row>
    <row r="519" s="14" customFormat="1">
      <c r="A519" s="14"/>
      <c r="B519" s="274"/>
      <c r="C519" s="275"/>
      <c r="D519" s="240" t="s">
        <v>443</v>
      </c>
      <c r="E519" s="276" t="s">
        <v>1</v>
      </c>
      <c r="F519" s="277" t="s">
        <v>445</v>
      </c>
      <c r="G519" s="275"/>
      <c r="H519" s="278">
        <v>1.1200000000000001</v>
      </c>
      <c r="I519" s="279"/>
      <c r="J519" s="275"/>
      <c r="K519" s="275"/>
      <c r="L519" s="280"/>
      <c r="M519" s="281"/>
      <c r="N519" s="282"/>
      <c r="O519" s="282"/>
      <c r="P519" s="282"/>
      <c r="Q519" s="282"/>
      <c r="R519" s="282"/>
      <c r="S519" s="282"/>
      <c r="T519" s="28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84" t="s">
        <v>443</v>
      </c>
      <c r="AU519" s="284" t="s">
        <v>90</v>
      </c>
      <c r="AV519" s="14" t="s">
        <v>172</v>
      </c>
      <c r="AW519" s="14" t="s">
        <v>36</v>
      </c>
      <c r="AX519" s="14" t="s">
        <v>88</v>
      </c>
      <c r="AY519" s="284" t="s">
        <v>156</v>
      </c>
    </row>
    <row r="520" s="2" customFormat="1" ht="24.15" customHeight="1">
      <c r="A520" s="39"/>
      <c r="B520" s="40"/>
      <c r="C520" s="227" t="s">
        <v>697</v>
      </c>
      <c r="D520" s="227" t="s">
        <v>160</v>
      </c>
      <c r="E520" s="228" t="s">
        <v>1962</v>
      </c>
      <c r="F520" s="229" t="s">
        <v>1963</v>
      </c>
      <c r="G520" s="230" t="s">
        <v>946</v>
      </c>
      <c r="H520" s="231">
        <v>0.33000000000000002</v>
      </c>
      <c r="I520" s="232"/>
      <c r="J520" s="233">
        <f>ROUND(I520*H520,2)</f>
        <v>0</v>
      </c>
      <c r="K520" s="229" t="s">
        <v>1119</v>
      </c>
      <c r="L520" s="45"/>
      <c r="M520" s="234" t="s">
        <v>1</v>
      </c>
      <c r="N520" s="235" t="s">
        <v>45</v>
      </c>
      <c r="O520" s="92"/>
      <c r="P520" s="236">
        <f>O520*H520</f>
        <v>0</v>
      </c>
      <c r="Q520" s="236">
        <v>0.00142</v>
      </c>
      <c r="R520" s="236">
        <f>Q520*H520</f>
        <v>0.00046860000000000006</v>
      </c>
      <c r="S520" s="236">
        <v>0.029000000000000001</v>
      </c>
      <c r="T520" s="237">
        <f>S520*H520</f>
        <v>0.0095700000000000004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8" t="s">
        <v>172</v>
      </c>
      <c r="AT520" s="238" t="s">
        <v>160</v>
      </c>
      <c r="AU520" s="238" t="s">
        <v>90</v>
      </c>
      <c r="AY520" s="18" t="s">
        <v>156</v>
      </c>
      <c r="BE520" s="239">
        <f>IF(N520="základní",J520,0)</f>
        <v>0</v>
      </c>
      <c r="BF520" s="239">
        <f>IF(N520="snížená",J520,0)</f>
        <v>0</v>
      </c>
      <c r="BG520" s="239">
        <f>IF(N520="zákl. přenesená",J520,0)</f>
        <v>0</v>
      </c>
      <c r="BH520" s="239">
        <f>IF(N520="sníž. přenesená",J520,0)</f>
        <v>0</v>
      </c>
      <c r="BI520" s="239">
        <f>IF(N520="nulová",J520,0)</f>
        <v>0</v>
      </c>
      <c r="BJ520" s="18" t="s">
        <v>88</v>
      </c>
      <c r="BK520" s="239">
        <f>ROUND(I520*H520,2)</f>
        <v>0</v>
      </c>
      <c r="BL520" s="18" t="s">
        <v>172</v>
      </c>
      <c r="BM520" s="238" t="s">
        <v>1964</v>
      </c>
    </row>
    <row r="521" s="2" customFormat="1">
      <c r="A521" s="39"/>
      <c r="B521" s="40"/>
      <c r="C521" s="41"/>
      <c r="D521" s="240" t="s">
        <v>1121</v>
      </c>
      <c r="E521" s="41"/>
      <c r="F521" s="285" t="s">
        <v>1965</v>
      </c>
      <c r="G521" s="41"/>
      <c r="H521" s="41"/>
      <c r="I521" s="242"/>
      <c r="J521" s="41"/>
      <c r="K521" s="41"/>
      <c r="L521" s="45"/>
      <c r="M521" s="243"/>
      <c r="N521" s="244"/>
      <c r="O521" s="92"/>
      <c r="P521" s="92"/>
      <c r="Q521" s="92"/>
      <c r="R521" s="92"/>
      <c r="S521" s="92"/>
      <c r="T521" s="93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1121</v>
      </c>
      <c r="AU521" s="18" t="s">
        <v>90</v>
      </c>
    </row>
    <row r="522" s="2" customFormat="1">
      <c r="A522" s="39"/>
      <c r="B522" s="40"/>
      <c r="C522" s="41"/>
      <c r="D522" s="286" t="s">
        <v>1123</v>
      </c>
      <c r="E522" s="41"/>
      <c r="F522" s="287" t="s">
        <v>1966</v>
      </c>
      <c r="G522" s="41"/>
      <c r="H522" s="41"/>
      <c r="I522" s="242"/>
      <c r="J522" s="41"/>
      <c r="K522" s="41"/>
      <c r="L522" s="45"/>
      <c r="M522" s="243"/>
      <c r="N522" s="244"/>
      <c r="O522" s="92"/>
      <c r="P522" s="92"/>
      <c r="Q522" s="92"/>
      <c r="R522" s="92"/>
      <c r="S522" s="92"/>
      <c r="T522" s="93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1123</v>
      </c>
      <c r="AU522" s="18" t="s">
        <v>90</v>
      </c>
    </row>
    <row r="523" s="15" customFormat="1">
      <c r="A523" s="15"/>
      <c r="B523" s="288"/>
      <c r="C523" s="289"/>
      <c r="D523" s="240" t="s">
        <v>443</v>
      </c>
      <c r="E523" s="290" t="s">
        <v>1</v>
      </c>
      <c r="F523" s="291" t="s">
        <v>1716</v>
      </c>
      <c r="G523" s="289"/>
      <c r="H523" s="290" t="s">
        <v>1</v>
      </c>
      <c r="I523" s="292"/>
      <c r="J523" s="289"/>
      <c r="K523" s="289"/>
      <c r="L523" s="293"/>
      <c r="M523" s="294"/>
      <c r="N523" s="295"/>
      <c r="O523" s="295"/>
      <c r="P523" s="295"/>
      <c r="Q523" s="295"/>
      <c r="R523" s="295"/>
      <c r="S523" s="295"/>
      <c r="T523" s="296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97" t="s">
        <v>443</v>
      </c>
      <c r="AU523" s="297" t="s">
        <v>90</v>
      </c>
      <c r="AV523" s="15" t="s">
        <v>88</v>
      </c>
      <c r="AW523" s="15" t="s">
        <v>36</v>
      </c>
      <c r="AX523" s="15" t="s">
        <v>80</v>
      </c>
      <c r="AY523" s="297" t="s">
        <v>156</v>
      </c>
    </row>
    <row r="524" s="15" customFormat="1">
      <c r="A524" s="15"/>
      <c r="B524" s="288"/>
      <c r="C524" s="289"/>
      <c r="D524" s="240" t="s">
        <v>443</v>
      </c>
      <c r="E524" s="290" t="s">
        <v>1</v>
      </c>
      <c r="F524" s="291" t="s">
        <v>1734</v>
      </c>
      <c r="G524" s="289"/>
      <c r="H524" s="290" t="s">
        <v>1</v>
      </c>
      <c r="I524" s="292"/>
      <c r="J524" s="289"/>
      <c r="K524" s="289"/>
      <c r="L524" s="293"/>
      <c r="M524" s="294"/>
      <c r="N524" s="295"/>
      <c r="O524" s="295"/>
      <c r="P524" s="295"/>
      <c r="Q524" s="295"/>
      <c r="R524" s="295"/>
      <c r="S524" s="295"/>
      <c r="T524" s="296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97" t="s">
        <v>443</v>
      </c>
      <c r="AU524" s="297" t="s">
        <v>90</v>
      </c>
      <c r="AV524" s="15" t="s">
        <v>88</v>
      </c>
      <c r="AW524" s="15" t="s">
        <v>36</v>
      </c>
      <c r="AX524" s="15" t="s">
        <v>80</v>
      </c>
      <c r="AY524" s="297" t="s">
        <v>156</v>
      </c>
    </row>
    <row r="525" s="13" customFormat="1">
      <c r="A525" s="13"/>
      <c r="B525" s="263"/>
      <c r="C525" s="264"/>
      <c r="D525" s="240" t="s">
        <v>443</v>
      </c>
      <c r="E525" s="265" t="s">
        <v>1</v>
      </c>
      <c r="F525" s="266" t="s">
        <v>1952</v>
      </c>
      <c r="G525" s="264"/>
      <c r="H525" s="267">
        <v>0.33000000000000002</v>
      </c>
      <c r="I525" s="268"/>
      <c r="J525" s="264"/>
      <c r="K525" s="264"/>
      <c r="L525" s="269"/>
      <c r="M525" s="270"/>
      <c r="N525" s="271"/>
      <c r="O525" s="271"/>
      <c r="P525" s="271"/>
      <c r="Q525" s="271"/>
      <c r="R525" s="271"/>
      <c r="S525" s="271"/>
      <c r="T525" s="27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73" t="s">
        <v>443</v>
      </c>
      <c r="AU525" s="273" t="s">
        <v>90</v>
      </c>
      <c r="AV525" s="13" t="s">
        <v>90</v>
      </c>
      <c r="AW525" s="13" t="s">
        <v>36</v>
      </c>
      <c r="AX525" s="13" t="s">
        <v>80</v>
      </c>
      <c r="AY525" s="273" t="s">
        <v>156</v>
      </c>
    </row>
    <row r="526" s="14" customFormat="1">
      <c r="A526" s="14"/>
      <c r="B526" s="274"/>
      <c r="C526" s="275"/>
      <c r="D526" s="240" t="s">
        <v>443</v>
      </c>
      <c r="E526" s="276" t="s">
        <v>1</v>
      </c>
      <c r="F526" s="277" t="s">
        <v>445</v>
      </c>
      <c r="G526" s="275"/>
      <c r="H526" s="278">
        <v>0.33000000000000002</v>
      </c>
      <c r="I526" s="279"/>
      <c r="J526" s="275"/>
      <c r="K526" s="275"/>
      <c r="L526" s="280"/>
      <c r="M526" s="281"/>
      <c r="N526" s="282"/>
      <c r="O526" s="282"/>
      <c r="P526" s="282"/>
      <c r="Q526" s="282"/>
      <c r="R526" s="282"/>
      <c r="S526" s="282"/>
      <c r="T526" s="283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84" t="s">
        <v>443</v>
      </c>
      <c r="AU526" s="284" t="s">
        <v>90</v>
      </c>
      <c r="AV526" s="14" t="s">
        <v>172</v>
      </c>
      <c r="AW526" s="14" t="s">
        <v>36</v>
      </c>
      <c r="AX526" s="14" t="s">
        <v>88</v>
      </c>
      <c r="AY526" s="284" t="s">
        <v>156</v>
      </c>
    </row>
    <row r="527" s="2" customFormat="1" ht="24.15" customHeight="1">
      <c r="A527" s="39"/>
      <c r="B527" s="40"/>
      <c r="C527" s="227" t="s">
        <v>701</v>
      </c>
      <c r="D527" s="227" t="s">
        <v>160</v>
      </c>
      <c r="E527" s="228" t="s">
        <v>1967</v>
      </c>
      <c r="F527" s="229" t="s">
        <v>1968</v>
      </c>
      <c r="G527" s="230" t="s">
        <v>946</v>
      </c>
      <c r="H527" s="231">
        <v>1.3200000000000001</v>
      </c>
      <c r="I527" s="232"/>
      <c r="J527" s="233">
        <f>ROUND(I527*H527,2)</f>
        <v>0</v>
      </c>
      <c r="K527" s="229" t="s">
        <v>1119</v>
      </c>
      <c r="L527" s="45"/>
      <c r="M527" s="234" t="s">
        <v>1</v>
      </c>
      <c r="N527" s="235" t="s">
        <v>45</v>
      </c>
      <c r="O527" s="92"/>
      <c r="P527" s="236">
        <f>O527*H527</f>
        <v>0</v>
      </c>
      <c r="Q527" s="236">
        <v>0.0024399999999999999</v>
      </c>
      <c r="R527" s="236">
        <f>Q527*H527</f>
        <v>0.0032208000000000002</v>
      </c>
      <c r="S527" s="236">
        <v>0.056000000000000001</v>
      </c>
      <c r="T527" s="237">
        <f>S527*H527</f>
        <v>0.07392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8" t="s">
        <v>172</v>
      </c>
      <c r="AT527" s="238" t="s">
        <v>160</v>
      </c>
      <c r="AU527" s="238" t="s">
        <v>90</v>
      </c>
      <c r="AY527" s="18" t="s">
        <v>156</v>
      </c>
      <c r="BE527" s="239">
        <f>IF(N527="základní",J527,0)</f>
        <v>0</v>
      </c>
      <c r="BF527" s="239">
        <f>IF(N527="snížená",J527,0)</f>
        <v>0</v>
      </c>
      <c r="BG527" s="239">
        <f>IF(N527="zákl. přenesená",J527,0)</f>
        <v>0</v>
      </c>
      <c r="BH527" s="239">
        <f>IF(N527="sníž. přenesená",J527,0)</f>
        <v>0</v>
      </c>
      <c r="BI527" s="239">
        <f>IF(N527="nulová",J527,0)</f>
        <v>0</v>
      </c>
      <c r="BJ527" s="18" t="s">
        <v>88</v>
      </c>
      <c r="BK527" s="239">
        <f>ROUND(I527*H527,2)</f>
        <v>0</v>
      </c>
      <c r="BL527" s="18" t="s">
        <v>172</v>
      </c>
      <c r="BM527" s="238" t="s">
        <v>1969</v>
      </c>
    </row>
    <row r="528" s="2" customFormat="1">
      <c r="A528" s="39"/>
      <c r="B528" s="40"/>
      <c r="C528" s="41"/>
      <c r="D528" s="240" t="s">
        <v>1121</v>
      </c>
      <c r="E528" s="41"/>
      <c r="F528" s="285" t="s">
        <v>1970</v>
      </c>
      <c r="G528" s="41"/>
      <c r="H528" s="41"/>
      <c r="I528" s="242"/>
      <c r="J528" s="41"/>
      <c r="K528" s="41"/>
      <c r="L528" s="45"/>
      <c r="M528" s="243"/>
      <c r="N528" s="244"/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1121</v>
      </c>
      <c r="AU528" s="18" t="s">
        <v>90</v>
      </c>
    </row>
    <row r="529" s="2" customFormat="1">
      <c r="A529" s="39"/>
      <c r="B529" s="40"/>
      <c r="C529" s="41"/>
      <c r="D529" s="286" t="s">
        <v>1123</v>
      </c>
      <c r="E529" s="41"/>
      <c r="F529" s="287" t="s">
        <v>1971</v>
      </c>
      <c r="G529" s="41"/>
      <c r="H529" s="41"/>
      <c r="I529" s="242"/>
      <c r="J529" s="41"/>
      <c r="K529" s="41"/>
      <c r="L529" s="45"/>
      <c r="M529" s="243"/>
      <c r="N529" s="244"/>
      <c r="O529" s="92"/>
      <c r="P529" s="92"/>
      <c r="Q529" s="92"/>
      <c r="R529" s="92"/>
      <c r="S529" s="92"/>
      <c r="T529" s="93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1123</v>
      </c>
      <c r="AU529" s="18" t="s">
        <v>90</v>
      </c>
    </row>
    <row r="530" s="15" customFormat="1">
      <c r="A530" s="15"/>
      <c r="B530" s="288"/>
      <c r="C530" s="289"/>
      <c r="D530" s="240" t="s">
        <v>443</v>
      </c>
      <c r="E530" s="290" t="s">
        <v>1</v>
      </c>
      <c r="F530" s="291" t="s">
        <v>1716</v>
      </c>
      <c r="G530" s="289"/>
      <c r="H530" s="290" t="s">
        <v>1</v>
      </c>
      <c r="I530" s="292"/>
      <c r="J530" s="289"/>
      <c r="K530" s="289"/>
      <c r="L530" s="293"/>
      <c r="M530" s="294"/>
      <c r="N530" s="295"/>
      <c r="O530" s="295"/>
      <c r="P530" s="295"/>
      <c r="Q530" s="295"/>
      <c r="R530" s="295"/>
      <c r="S530" s="295"/>
      <c r="T530" s="296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97" t="s">
        <v>443</v>
      </c>
      <c r="AU530" s="297" t="s">
        <v>90</v>
      </c>
      <c r="AV530" s="15" t="s">
        <v>88</v>
      </c>
      <c r="AW530" s="15" t="s">
        <v>36</v>
      </c>
      <c r="AX530" s="15" t="s">
        <v>80</v>
      </c>
      <c r="AY530" s="297" t="s">
        <v>156</v>
      </c>
    </row>
    <row r="531" s="15" customFormat="1">
      <c r="A531" s="15"/>
      <c r="B531" s="288"/>
      <c r="C531" s="289"/>
      <c r="D531" s="240" t="s">
        <v>443</v>
      </c>
      <c r="E531" s="290" t="s">
        <v>1</v>
      </c>
      <c r="F531" s="291" t="s">
        <v>1972</v>
      </c>
      <c r="G531" s="289"/>
      <c r="H531" s="290" t="s">
        <v>1</v>
      </c>
      <c r="I531" s="292"/>
      <c r="J531" s="289"/>
      <c r="K531" s="289"/>
      <c r="L531" s="293"/>
      <c r="M531" s="294"/>
      <c r="N531" s="295"/>
      <c r="O531" s="295"/>
      <c r="P531" s="295"/>
      <c r="Q531" s="295"/>
      <c r="R531" s="295"/>
      <c r="S531" s="295"/>
      <c r="T531" s="296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97" t="s">
        <v>443</v>
      </c>
      <c r="AU531" s="297" t="s">
        <v>90</v>
      </c>
      <c r="AV531" s="15" t="s">
        <v>88</v>
      </c>
      <c r="AW531" s="15" t="s">
        <v>36</v>
      </c>
      <c r="AX531" s="15" t="s">
        <v>80</v>
      </c>
      <c r="AY531" s="297" t="s">
        <v>156</v>
      </c>
    </row>
    <row r="532" s="13" customFormat="1">
      <c r="A532" s="13"/>
      <c r="B532" s="263"/>
      <c r="C532" s="264"/>
      <c r="D532" s="240" t="s">
        <v>443</v>
      </c>
      <c r="E532" s="265" t="s">
        <v>1</v>
      </c>
      <c r="F532" s="266" t="s">
        <v>1973</v>
      </c>
      <c r="G532" s="264"/>
      <c r="H532" s="267">
        <v>0.44</v>
      </c>
      <c r="I532" s="268"/>
      <c r="J532" s="264"/>
      <c r="K532" s="264"/>
      <c r="L532" s="269"/>
      <c r="M532" s="270"/>
      <c r="N532" s="271"/>
      <c r="O532" s="271"/>
      <c r="P532" s="271"/>
      <c r="Q532" s="271"/>
      <c r="R532" s="271"/>
      <c r="S532" s="271"/>
      <c r="T532" s="27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73" t="s">
        <v>443</v>
      </c>
      <c r="AU532" s="273" t="s">
        <v>90</v>
      </c>
      <c r="AV532" s="13" t="s">
        <v>90</v>
      </c>
      <c r="AW532" s="13" t="s">
        <v>36</v>
      </c>
      <c r="AX532" s="13" t="s">
        <v>80</v>
      </c>
      <c r="AY532" s="273" t="s">
        <v>156</v>
      </c>
    </row>
    <row r="533" s="15" customFormat="1">
      <c r="A533" s="15"/>
      <c r="B533" s="288"/>
      <c r="C533" s="289"/>
      <c r="D533" s="240" t="s">
        <v>443</v>
      </c>
      <c r="E533" s="290" t="s">
        <v>1</v>
      </c>
      <c r="F533" s="291" t="s">
        <v>1974</v>
      </c>
      <c r="G533" s="289"/>
      <c r="H533" s="290" t="s">
        <v>1</v>
      </c>
      <c r="I533" s="292"/>
      <c r="J533" s="289"/>
      <c r="K533" s="289"/>
      <c r="L533" s="293"/>
      <c r="M533" s="294"/>
      <c r="N533" s="295"/>
      <c r="O533" s="295"/>
      <c r="P533" s="295"/>
      <c r="Q533" s="295"/>
      <c r="R533" s="295"/>
      <c r="S533" s="295"/>
      <c r="T533" s="296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97" t="s">
        <v>443</v>
      </c>
      <c r="AU533" s="297" t="s">
        <v>90</v>
      </c>
      <c r="AV533" s="15" t="s">
        <v>88</v>
      </c>
      <c r="AW533" s="15" t="s">
        <v>36</v>
      </c>
      <c r="AX533" s="15" t="s">
        <v>80</v>
      </c>
      <c r="AY533" s="297" t="s">
        <v>156</v>
      </c>
    </row>
    <row r="534" s="13" customFormat="1">
      <c r="A534" s="13"/>
      <c r="B534" s="263"/>
      <c r="C534" s="264"/>
      <c r="D534" s="240" t="s">
        <v>443</v>
      </c>
      <c r="E534" s="265" t="s">
        <v>1</v>
      </c>
      <c r="F534" s="266" t="s">
        <v>1975</v>
      </c>
      <c r="G534" s="264"/>
      <c r="H534" s="267">
        <v>0.88</v>
      </c>
      <c r="I534" s="268"/>
      <c r="J534" s="264"/>
      <c r="K534" s="264"/>
      <c r="L534" s="269"/>
      <c r="M534" s="270"/>
      <c r="N534" s="271"/>
      <c r="O534" s="271"/>
      <c r="P534" s="271"/>
      <c r="Q534" s="271"/>
      <c r="R534" s="271"/>
      <c r="S534" s="271"/>
      <c r="T534" s="27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73" t="s">
        <v>443</v>
      </c>
      <c r="AU534" s="273" t="s">
        <v>90</v>
      </c>
      <c r="AV534" s="13" t="s">
        <v>90</v>
      </c>
      <c r="AW534" s="13" t="s">
        <v>36</v>
      </c>
      <c r="AX534" s="13" t="s">
        <v>80</v>
      </c>
      <c r="AY534" s="273" t="s">
        <v>156</v>
      </c>
    </row>
    <row r="535" s="14" customFormat="1">
      <c r="A535" s="14"/>
      <c r="B535" s="274"/>
      <c r="C535" s="275"/>
      <c r="D535" s="240" t="s">
        <v>443</v>
      </c>
      <c r="E535" s="276" t="s">
        <v>1</v>
      </c>
      <c r="F535" s="277" t="s">
        <v>445</v>
      </c>
      <c r="G535" s="275"/>
      <c r="H535" s="278">
        <v>1.3200000000000001</v>
      </c>
      <c r="I535" s="279"/>
      <c r="J535" s="275"/>
      <c r="K535" s="275"/>
      <c r="L535" s="280"/>
      <c r="M535" s="281"/>
      <c r="N535" s="282"/>
      <c r="O535" s="282"/>
      <c r="P535" s="282"/>
      <c r="Q535" s="282"/>
      <c r="R535" s="282"/>
      <c r="S535" s="282"/>
      <c r="T535" s="28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84" t="s">
        <v>443</v>
      </c>
      <c r="AU535" s="284" t="s">
        <v>90</v>
      </c>
      <c r="AV535" s="14" t="s">
        <v>172</v>
      </c>
      <c r="AW535" s="14" t="s">
        <v>36</v>
      </c>
      <c r="AX535" s="14" t="s">
        <v>88</v>
      </c>
      <c r="AY535" s="284" t="s">
        <v>156</v>
      </c>
    </row>
    <row r="536" s="2" customFormat="1" ht="24.15" customHeight="1">
      <c r="A536" s="39"/>
      <c r="B536" s="40"/>
      <c r="C536" s="227" t="s">
        <v>706</v>
      </c>
      <c r="D536" s="227" t="s">
        <v>160</v>
      </c>
      <c r="E536" s="228" t="s">
        <v>1458</v>
      </c>
      <c r="F536" s="229" t="s">
        <v>1459</v>
      </c>
      <c r="G536" s="230" t="s">
        <v>1176</v>
      </c>
      <c r="H536" s="231">
        <v>83.400000000000006</v>
      </c>
      <c r="I536" s="232"/>
      <c r="J536" s="233">
        <f>ROUND(I536*H536,2)</f>
        <v>0</v>
      </c>
      <c r="K536" s="229" t="s">
        <v>1119</v>
      </c>
      <c r="L536" s="45"/>
      <c r="M536" s="234" t="s">
        <v>1</v>
      </c>
      <c r="N536" s="235" t="s">
        <v>45</v>
      </c>
      <c r="O536" s="92"/>
      <c r="P536" s="236">
        <f>O536*H536</f>
        <v>0</v>
      </c>
      <c r="Q536" s="236">
        <v>0</v>
      </c>
      <c r="R536" s="236">
        <f>Q536*H536</f>
        <v>0</v>
      </c>
      <c r="S536" s="236">
        <v>0</v>
      </c>
      <c r="T536" s="237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8" t="s">
        <v>172</v>
      </c>
      <c r="AT536" s="238" t="s">
        <v>160</v>
      </c>
      <c r="AU536" s="238" t="s">
        <v>90</v>
      </c>
      <c r="AY536" s="18" t="s">
        <v>156</v>
      </c>
      <c r="BE536" s="239">
        <f>IF(N536="základní",J536,0)</f>
        <v>0</v>
      </c>
      <c r="BF536" s="239">
        <f>IF(N536="snížená",J536,0)</f>
        <v>0</v>
      </c>
      <c r="BG536" s="239">
        <f>IF(N536="zákl. přenesená",J536,0)</f>
        <v>0</v>
      </c>
      <c r="BH536" s="239">
        <f>IF(N536="sníž. přenesená",J536,0)</f>
        <v>0</v>
      </c>
      <c r="BI536" s="239">
        <f>IF(N536="nulová",J536,0)</f>
        <v>0</v>
      </c>
      <c r="BJ536" s="18" t="s">
        <v>88</v>
      </c>
      <c r="BK536" s="239">
        <f>ROUND(I536*H536,2)</f>
        <v>0</v>
      </c>
      <c r="BL536" s="18" t="s">
        <v>172</v>
      </c>
      <c r="BM536" s="238" t="s">
        <v>1976</v>
      </c>
    </row>
    <row r="537" s="2" customFormat="1">
      <c r="A537" s="39"/>
      <c r="B537" s="40"/>
      <c r="C537" s="41"/>
      <c r="D537" s="240" t="s">
        <v>1121</v>
      </c>
      <c r="E537" s="41"/>
      <c r="F537" s="285" t="s">
        <v>1459</v>
      </c>
      <c r="G537" s="41"/>
      <c r="H537" s="41"/>
      <c r="I537" s="242"/>
      <c r="J537" s="41"/>
      <c r="K537" s="41"/>
      <c r="L537" s="45"/>
      <c r="M537" s="243"/>
      <c r="N537" s="244"/>
      <c r="O537" s="92"/>
      <c r="P537" s="92"/>
      <c r="Q537" s="92"/>
      <c r="R537" s="92"/>
      <c r="S537" s="92"/>
      <c r="T537" s="93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1121</v>
      </c>
      <c r="AU537" s="18" t="s">
        <v>90</v>
      </c>
    </row>
    <row r="538" s="2" customFormat="1">
      <c r="A538" s="39"/>
      <c r="B538" s="40"/>
      <c r="C538" s="41"/>
      <c r="D538" s="286" t="s">
        <v>1123</v>
      </c>
      <c r="E538" s="41"/>
      <c r="F538" s="287" t="s">
        <v>1461</v>
      </c>
      <c r="G538" s="41"/>
      <c r="H538" s="41"/>
      <c r="I538" s="242"/>
      <c r="J538" s="41"/>
      <c r="K538" s="41"/>
      <c r="L538" s="45"/>
      <c r="M538" s="243"/>
      <c r="N538" s="244"/>
      <c r="O538" s="92"/>
      <c r="P538" s="92"/>
      <c r="Q538" s="92"/>
      <c r="R538" s="92"/>
      <c r="S538" s="92"/>
      <c r="T538" s="93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1123</v>
      </c>
      <c r="AU538" s="18" t="s">
        <v>90</v>
      </c>
    </row>
    <row r="539" s="15" customFormat="1">
      <c r="A539" s="15"/>
      <c r="B539" s="288"/>
      <c r="C539" s="289"/>
      <c r="D539" s="240" t="s">
        <v>443</v>
      </c>
      <c r="E539" s="290" t="s">
        <v>1</v>
      </c>
      <c r="F539" s="291" t="s">
        <v>1977</v>
      </c>
      <c r="G539" s="289"/>
      <c r="H539" s="290" t="s">
        <v>1</v>
      </c>
      <c r="I539" s="292"/>
      <c r="J539" s="289"/>
      <c r="K539" s="289"/>
      <c r="L539" s="293"/>
      <c r="M539" s="294"/>
      <c r="N539" s="295"/>
      <c r="O539" s="295"/>
      <c r="P539" s="295"/>
      <c r="Q539" s="295"/>
      <c r="R539" s="295"/>
      <c r="S539" s="295"/>
      <c r="T539" s="296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97" t="s">
        <v>443</v>
      </c>
      <c r="AU539" s="297" t="s">
        <v>90</v>
      </c>
      <c r="AV539" s="15" t="s">
        <v>88</v>
      </c>
      <c r="AW539" s="15" t="s">
        <v>36</v>
      </c>
      <c r="AX539" s="15" t="s">
        <v>80</v>
      </c>
      <c r="AY539" s="297" t="s">
        <v>156</v>
      </c>
    </row>
    <row r="540" s="13" customFormat="1">
      <c r="A540" s="13"/>
      <c r="B540" s="263"/>
      <c r="C540" s="264"/>
      <c r="D540" s="240" t="s">
        <v>443</v>
      </c>
      <c r="E540" s="265" t="s">
        <v>1</v>
      </c>
      <c r="F540" s="266" t="s">
        <v>1978</v>
      </c>
      <c r="G540" s="264"/>
      <c r="H540" s="267">
        <v>83.400000000000006</v>
      </c>
      <c r="I540" s="268"/>
      <c r="J540" s="264"/>
      <c r="K540" s="264"/>
      <c r="L540" s="269"/>
      <c r="M540" s="270"/>
      <c r="N540" s="271"/>
      <c r="O540" s="271"/>
      <c r="P540" s="271"/>
      <c r="Q540" s="271"/>
      <c r="R540" s="271"/>
      <c r="S540" s="271"/>
      <c r="T540" s="27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73" t="s">
        <v>443</v>
      </c>
      <c r="AU540" s="273" t="s">
        <v>90</v>
      </c>
      <c r="AV540" s="13" t="s">
        <v>90</v>
      </c>
      <c r="AW540" s="13" t="s">
        <v>36</v>
      </c>
      <c r="AX540" s="13" t="s">
        <v>80</v>
      </c>
      <c r="AY540" s="273" t="s">
        <v>156</v>
      </c>
    </row>
    <row r="541" s="14" customFormat="1">
      <c r="A541" s="14"/>
      <c r="B541" s="274"/>
      <c r="C541" s="275"/>
      <c r="D541" s="240" t="s">
        <v>443</v>
      </c>
      <c r="E541" s="276" t="s">
        <v>1</v>
      </c>
      <c r="F541" s="277" t="s">
        <v>445</v>
      </c>
      <c r="G541" s="275"/>
      <c r="H541" s="278">
        <v>83.400000000000006</v>
      </c>
      <c r="I541" s="279"/>
      <c r="J541" s="275"/>
      <c r="K541" s="275"/>
      <c r="L541" s="280"/>
      <c r="M541" s="281"/>
      <c r="N541" s="282"/>
      <c r="O541" s="282"/>
      <c r="P541" s="282"/>
      <c r="Q541" s="282"/>
      <c r="R541" s="282"/>
      <c r="S541" s="282"/>
      <c r="T541" s="28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84" t="s">
        <v>443</v>
      </c>
      <c r="AU541" s="284" t="s">
        <v>90</v>
      </c>
      <c r="AV541" s="14" t="s">
        <v>172</v>
      </c>
      <c r="AW541" s="14" t="s">
        <v>36</v>
      </c>
      <c r="AX541" s="14" t="s">
        <v>88</v>
      </c>
      <c r="AY541" s="284" t="s">
        <v>156</v>
      </c>
    </row>
    <row r="542" s="2" customFormat="1" ht="24.15" customHeight="1">
      <c r="A542" s="39"/>
      <c r="B542" s="40"/>
      <c r="C542" s="227" t="s">
        <v>710</v>
      </c>
      <c r="D542" s="227" t="s">
        <v>160</v>
      </c>
      <c r="E542" s="228" t="s">
        <v>1979</v>
      </c>
      <c r="F542" s="229" t="s">
        <v>1980</v>
      </c>
      <c r="G542" s="230" t="s">
        <v>1176</v>
      </c>
      <c r="H542" s="231">
        <v>2.2949999999999999</v>
      </c>
      <c r="I542" s="232"/>
      <c r="J542" s="233">
        <f>ROUND(I542*H542,2)</f>
        <v>0</v>
      </c>
      <c r="K542" s="229" t="s">
        <v>1119</v>
      </c>
      <c r="L542" s="45"/>
      <c r="M542" s="234" t="s">
        <v>1</v>
      </c>
      <c r="N542" s="235" t="s">
        <v>45</v>
      </c>
      <c r="O542" s="92"/>
      <c r="P542" s="236">
        <f>O542*H542</f>
        <v>0</v>
      </c>
      <c r="Q542" s="236">
        <v>0</v>
      </c>
      <c r="R542" s="236">
        <f>Q542*H542</f>
        <v>0</v>
      </c>
      <c r="S542" s="236">
        <v>0</v>
      </c>
      <c r="T542" s="237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8" t="s">
        <v>172</v>
      </c>
      <c r="AT542" s="238" t="s">
        <v>160</v>
      </c>
      <c r="AU542" s="238" t="s">
        <v>90</v>
      </c>
      <c r="AY542" s="18" t="s">
        <v>156</v>
      </c>
      <c r="BE542" s="239">
        <f>IF(N542="základní",J542,0)</f>
        <v>0</v>
      </c>
      <c r="BF542" s="239">
        <f>IF(N542="snížená",J542,0)</f>
        <v>0</v>
      </c>
      <c r="BG542" s="239">
        <f>IF(N542="zákl. přenesená",J542,0)</f>
        <v>0</v>
      </c>
      <c r="BH542" s="239">
        <f>IF(N542="sníž. přenesená",J542,0)</f>
        <v>0</v>
      </c>
      <c r="BI542" s="239">
        <f>IF(N542="nulová",J542,0)</f>
        <v>0</v>
      </c>
      <c r="BJ542" s="18" t="s">
        <v>88</v>
      </c>
      <c r="BK542" s="239">
        <f>ROUND(I542*H542,2)</f>
        <v>0</v>
      </c>
      <c r="BL542" s="18" t="s">
        <v>172</v>
      </c>
      <c r="BM542" s="238" t="s">
        <v>1981</v>
      </c>
    </row>
    <row r="543" s="2" customFormat="1">
      <c r="A543" s="39"/>
      <c r="B543" s="40"/>
      <c r="C543" s="41"/>
      <c r="D543" s="240" t="s">
        <v>1121</v>
      </c>
      <c r="E543" s="41"/>
      <c r="F543" s="285" t="s">
        <v>1982</v>
      </c>
      <c r="G543" s="41"/>
      <c r="H543" s="41"/>
      <c r="I543" s="242"/>
      <c r="J543" s="41"/>
      <c r="K543" s="41"/>
      <c r="L543" s="45"/>
      <c r="M543" s="243"/>
      <c r="N543" s="244"/>
      <c r="O543" s="92"/>
      <c r="P543" s="92"/>
      <c r="Q543" s="92"/>
      <c r="R543" s="92"/>
      <c r="S543" s="92"/>
      <c r="T543" s="93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1121</v>
      </c>
      <c r="AU543" s="18" t="s">
        <v>90</v>
      </c>
    </row>
    <row r="544" s="2" customFormat="1">
      <c r="A544" s="39"/>
      <c r="B544" s="40"/>
      <c r="C544" s="41"/>
      <c r="D544" s="286" t="s">
        <v>1123</v>
      </c>
      <c r="E544" s="41"/>
      <c r="F544" s="287" t="s">
        <v>1983</v>
      </c>
      <c r="G544" s="41"/>
      <c r="H544" s="41"/>
      <c r="I544" s="242"/>
      <c r="J544" s="41"/>
      <c r="K544" s="41"/>
      <c r="L544" s="45"/>
      <c r="M544" s="243"/>
      <c r="N544" s="244"/>
      <c r="O544" s="92"/>
      <c r="P544" s="92"/>
      <c r="Q544" s="92"/>
      <c r="R544" s="92"/>
      <c r="S544" s="92"/>
      <c r="T544" s="93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1123</v>
      </c>
      <c r="AU544" s="18" t="s">
        <v>90</v>
      </c>
    </row>
    <row r="545" s="15" customFormat="1">
      <c r="A545" s="15"/>
      <c r="B545" s="288"/>
      <c r="C545" s="289"/>
      <c r="D545" s="240" t="s">
        <v>443</v>
      </c>
      <c r="E545" s="290" t="s">
        <v>1</v>
      </c>
      <c r="F545" s="291" t="s">
        <v>1984</v>
      </c>
      <c r="G545" s="289"/>
      <c r="H545" s="290" t="s">
        <v>1</v>
      </c>
      <c r="I545" s="292"/>
      <c r="J545" s="289"/>
      <c r="K545" s="289"/>
      <c r="L545" s="293"/>
      <c r="M545" s="294"/>
      <c r="N545" s="295"/>
      <c r="O545" s="295"/>
      <c r="P545" s="295"/>
      <c r="Q545" s="295"/>
      <c r="R545" s="295"/>
      <c r="S545" s="295"/>
      <c r="T545" s="296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97" t="s">
        <v>443</v>
      </c>
      <c r="AU545" s="297" t="s">
        <v>90</v>
      </c>
      <c r="AV545" s="15" t="s">
        <v>88</v>
      </c>
      <c r="AW545" s="15" t="s">
        <v>36</v>
      </c>
      <c r="AX545" s="15" t="s">
        <v>80</v>
      </c>
      <c r="AY545" s="297" t="s">
        <v>156</v>
      </c>
    </row>
    <row r="546" s="13" customFormat="1">
      <c r="A546" s="13"/>
      <c r="B546" s="263"/>
      <c r="C546" s="264"/>
      <c r="D546" s="240" t="s">
        <v>443</v>
      </c>
      <c r="E546" s="265" t="s">
        <v>1</v>
      </c>
      <c r="F546" s="266" t="s">
        <v>1985</v>
      </c>
      <c r="G546" s="264"/>
      <c r="H546" s="267">
        <v>2.2949999999999999</v>
      </c>
      <c r="I546" s="268"/>
      <c r="J546" s="264"/>
      <c r="K546" s="264"/>
      <c r="L546" s="269"/>
      <c r="M546" s="270"/>
      <c r="N546" s="271"/>
      <c r="O546" s="271"/>
      <c r="P546" s="271"/>
      <c r="Q546" s="271"/>
      <c r="R546" s="271"/>
      <c r="S546" s="271"/>
      <c r="T546" s="27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73" t="s">
        <v>443</v>
      </c>
      <c r="AU546" s="273" t="s">
        <v>90</v>
      </c>
      <c r="AV546" s="13" t="s">
        <v>90</v>
      </c>
      <c r="AW546" s="13" t="s">
        <v>36</v>
      </c>
      <c r="AX546" s="13" t="s">
        <v>80</v>
      </c>
      <c r="AY546" s="273" t="s">
        <v>156</v>
      </c>
    </row>
    <row r="547" s="14" customFormat="1">
      <c r="A547" s="14"/>
      <c r="B547" s="274"/>
      <c r="C547" s="275"/>
      <c r="D547" s="240" t="s">
        <v>443</v>
      </c>
      <c r="E547" s="276" t="s">
        <v>1</v>
      </c>
      <c r="F547" s="277" t="s">
        <v>445</v>
      </c>
      <c r="G547" s="275"/>
      <c r="H547" s="278">
        <v>2.2949999999999999</v>
      </c>
      <c r="I547" s="279"/>
      <c r="J547" s="275"/>
      <c r="K547" s="275"/>
      <c r="L547" s="280"/>
      <c r="M547" s="281"/>
      <c r="N547" s="282"/>
      <c r="O547" s="282"/>
      <c r="P547" s="282"/>
      <c r="Q547" s="282"/>
      <c r="R547" s="282"/>
      <c r="S547" s="282"/>
      <c r="T547" s="283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84" t="s">
        <v>443</v>
      </c>
      <c r="AU547" s="284" t="s">
        <v>90</v>
      </c>
      <c r="AV547" s="14" t="s">
        <v>172</v>
      </c>
      <c r="AW547" s="14" t="s">
        <v>36</v>
      </c>
      <c r="AX547" s="14" t="s">
        <v>88</v>
      </c>
      <c r="AY547" s="284" t="s">
        <v>156</v>
      </c>
    </row>
    <row r="548" s="12" customFormat="1" ht="22.8" customHeight="1">
      <c r="A548" s="12"/>
      <c r="B548" s="211"/>
      <c r="C548" s="212"/>
      <c r="D548" s="213" t="s">
        <v>79</v>
      </c>
      <c r="E548" s="225" t="s">
        <v>1463</v>
      </c>
      <c r="F548" s="225" t="s">
        <v>1464</v>
      </c>
      <c r="G548" s="212"/>
      <c r="H548" s="212"/>
      <c r="I548" s="215"/>
      <c r="J548" s="226">
        <f>BK548</f>
        <v>0</v>
      </c>
      <c r="K548" s="212"/>
      <c r="L548" s="217"/>
      <c r="M548" s="218"/>
      <c r="N548" s="219"/>
      <c r="O548" s="219"/>
      <c r="P548" s="220">
        <f>SUM(P549:P579)</f>
        <v>0</v>
      </c>
      <c r="Q548" s="219"/>
      <c r="R548" s="220">
        <f>SUM(R549:R579)</f>
        <v>0</v>
      </c>
      <c r="S548" s="219"/>
      <c r="T548" s="221">
        <f>SUM(T549:T579)</f>
        <v>0</v>
      </c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R548" s="222" t="s">
        <v>155</v>
      </c>
      <c r="AT548" s="223" t="s">
        <v>79</v>
      </c>
      <c r="AU548" s="223" t="s">
        <v>88</v>
      </c>
      <c r="AY548" s="222" t="s">
        <v>156</v>
      </c>
      <c r="BK548" s="224">
        <f>SUM(BK549:BK579)</f>
        <v>0</v>
      </c>
    </row>
    <row r="549" s="2" customFormat="1" ht="24.15" customHeight="1">
      <c r="A549" s="39"/>
      <c r="B549" s="40"/>
      <c r="C549" s="227" t="s">
        <v>715</v>
      </c>
      <c r="D549" s="227" t="s">
        <v>160</v>
      </c>
      <c r="E549" s="228" t="s">
        <v>1986</v>
      </c>
      <c r="F549" s="229" t="s">
        <v>1987</v>
      </c>
      <c r="G549" s="230" t="s">
        <v>1241</v>
      </c>
      <c r="H549" s="231">
        <v>11.164999999999999</v>
      </c>
      <c r="I549" s="232"/>
      <c r="J549" s="233">
        <f>ROUND(I549*H549,2)</f>
        <v>0</v>
      </c>
      <c r="K549" s="229" t="s">
        <v>1119</v>
      </c>
      <c r="L549" s="45"/>
      <c r="M549" s="234" t="s">
        <v>1</v>
      </c>
      <c r="N549" s="235" t="s">
        <v>45</v>
      </c>
      <c r="O549" s="92"/>
      <c r="P549" s="236">
        <f>O549*H549</f>
        <v>0</v>
      </c>
      <c r="Q549" s="236">
        <v>0</v>
      </c>
      <c r="R549" s="236">
        <f>Q549*H549</f>
        <v>0</v>
      </c>
      <c r="S549" s="236">
        <v>0</v>
      </c>
      <c r="T549" s="237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8" t="s">
        <v>172</v>
      </c>
      <c r="AT549" s="238" t="s">
        <v>160</v>
      </c>
      <c r="AU549" s="238" t="s">
        <v>90</v>
      </c>
      <c r="AY549" s="18" t="s">
        <v>156</v>
      </c>
      <c r="BE549" s="239">
        <f>IF(N549="základní",J549,0)</f>
        <v>0</v>
      </c>
      <c r="BF549" s="239">
        <f>IF(N549="snížená",J549,0)</f>
        <v>0</v>
      </c>
      <c r="BG549" s="239">
        <f>IF(N549="zákl. přenesená",J549,0)</f>
        <v>0</v>
      </c>
      <c r="BH549" s="239">
        <f>IF(N549="sníž. přenesená",J549,0)</f>
        <v>0</v>
      </c>
      <c r="BI549" s="239">
        <f>IF(N549="nulová",J549,0)</f>
        <v>0</v>
      </c>
      <c r="BJ549" s="18" t="s">
        <v>88</v>
      </c>
      <c r="BK549" s="239">
        <f>ROUND(I549*H549,2)</f>
        <v>0</v>
      </c>
      <c r="BL549" s="18" t="s">
        <v>172</v>
      </c>
      <c r="BM549" s="238" t="s">
        <v>1988</v>
      </c>
    </row>
    <row r="550" s="2" customFormat="1">
      <c r="A550" s="39"/>
      <c r="B550" s="40"/>
      <c r="C550" s="41"/>
      <c r="D550" s="240" t="s">
        <v>1121</v>
      </c>
      <c r="E550" s="41"/>
      <c r="F550" s="285" t="s">
        <v>1989</v>
      </c>
      <c r="G550" s="41"/>
      <c r="H550" s="41"/>
      <c r="I550" s="242"/>
      <c r="J550" s="41"/>
      <c r="K550" s="41"/>
      <c r="L550" s="45"/>
      <c r="M550" s="243"/>
      <c r="N550" s="244"/>
      <c r="O550" s="92"/>
      <c r="P550" s="92"/>
      <c r="Q550" s="92"/>
      <c r="R550" s="92"/>
      <c r="S550" s="92"/>
      <c r="T550" s="93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1121</v>
      </c>
      <c r="AU550" s="18" t="s">
        <v>90</v>
      </c>
    </row>
    <row r="551" s="2" customFormat="1">
      <c r="A551" s="39"/>
      <c r="B551" s="40"/>
      <c r="C551" s="41"/>
      <c r="D551" s="286" t="s">
        <v>1123</v>
      </c>
      <c r="E551" s="41"/>
      <c r="F551" s="287" t="s">
        <v>1990</v>
      </c>
      <c r="G551" s="41"/>
      <c r="H551" s="41"/>
      <c r="I551" s="242"/>
      <c r="J551" s="41"/>
      <c r="K551" s="41"/>
      <c r="L551" s="45"/>
      <c r="M551" s="243"/>
      <c r="N551" s="244"/>
      <c r="O551" s="92"/>
      <c r="P551" s="92"/>
      <c r="Q551" s="92"/>
      <c r="R551" s="92"/>
      <c r="S551" s="92"/>
      <c r="T551" s="93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1123</v>
      </c>
      <c r="AU551" s="18" t="s">
        <v>90</v>
      </c>
    </row>
    <row r="552" s="13" customFormat="1">
      <c r="A552" s="13"/>
      <c r="B552" s="263"/>
      <c r="C552" s="264"/>
      <c r="D552" s="240" t="s">
        <v>443</v>
      </c>
      <c r="E552" s="265" t="s">
        <v>1</v>
      </c>
      <c r="F552" s="266" t="s">
        <v>1991</v>
      </c>
      <c r="G552" s="264"/>
      <c r="H552" s="267">
        <v>11.164999999999999</v>
      </c>
      <c r="I552" s="268"/>
      <c r="J552" s="264"/>
      <c r="K552" s="264"/>
      <c r="L552" s="269"/>
      <c r="M552" s="270"/>
      <c r="N552" s="271"/>
      <c r="O552" s="271"/>
      <c r="P552" s="271"/>
      <c r="Q552" s="271"/>
      <c r="R552" s="271"/>
      <c r="S552" s="271"/>
      <c r="T552" s="272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73" t="s">
        <v>443</v>
      </c>
      <c r="AU552" s="273" t="s">
        <v>90</v>
      </c>
      <c r="AV552" s="13" t="s">
        <v>90</v>
      </c>
      <c r="AW552" s="13" t="s">
        <v>36</v>
      </c>
      <c r="AX552" s="13" t="s">
        <v>80</v>
      </c>
      <c r="AY552" s="273" t="s">
        <v>156</v>
      </c>
    </row>
    <row r="553" s="14" customFormat="1">
      <c r="A553" s="14"/>
      <c r="B553" s="274"/>
      <c r="C553" s="275"/>
      <c r="D553" s="240" t="s">
        <v>443</v>
      </c>
      <c r="E553" s="276" t="s">
        <v>1</v>
      </c>
      <c r="F553" s="277" t="s">
        <v>445</v>
      </c>
      <c r="G553" s="275"/>
      <c r="H553" s="278">
        <v>11.164999999999999</v>
      </c>
      <c r="I553" s="279"/>
      <c r="J553" s="275"/>
      <c r="K553" s="275"/>
      <c r="L553" s="280"/>
      <c r="M553" s="281"/>
      <c r="N553" s="282"/>
      <c r="O553" s="282"/>
      <c r="P553" s="282"/>
      <c r="Q553" s="282"/>
      <c r="R553" s="282"/>
      <c r="S553" s="282"/>
      <c r="T553" s="283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84" t="s">
        <v>443</v>
      </c>
      <c r="AU553" s="284" t="s">
        <v>90</v>
      </c>
      <c r="AV553" s="14" t="s">
        <v>172</v>
      </c>
      <c r="AW553" s="14" t="s">
        <v>36</v>
      </c>
      <c r="AX553" s="14" t="s">
        <v>88</v>
      </c>
      <c r="AY553" s="284" t="s">
        <v>156</v>
      </c>
    </row>
    <row r="554" s="2" customFormat="1" ht="24.15" customHeight="1">
      <c r="A554" s="39"/>
      <c r="B554" s="40"/>
      <c r="C554" s="227" t="s">
        <v>720</v>
      </c>
      <c r="D554" s="227" t="s">
        <v>160</v>
      </c>
      <c r="E554" s="228" t="s">
        <v>1992</v>
      </c>
      <c r="F554" s="229" t="s">
        <v>1993</v>
      </c>
      <c r="G554" s="230" t="s">
        <v>1241</v>
      </c>
      <c r="H554" s="231">
        <v>1.224</v>
      </c>
      <c r="I554" s="232"/>
      <c r="J554" s="233">
        <f>ROUND(I554*H554,2)</f>
        <v>0</v>
      </c>
      <c r="K554" s="229" t="s">
        <v>1119</v>
      </c>
      <c r="L554" s="45"/>
      <c r="M554" s="234" t="s">
        <v>1</v>
      </c>
      <c r="N554" s="235" t="s">
        <v>45</v>
      </c>
      <c r="O554" s="92"/>
      <c r="P554" s="236">
        <f>O554*H554</f>
        <v>0</v>
      </c>
      <c r="Q554" s="236">
        <v>0</v>
      </c>
      <c r="R554" s="236">
        <f>Q554*H554</f>
        <v>0</v>
      </c>
      <c r="S554" s="236">
        <v>0</v>
      </c>
      <c r="T554" s="237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8" t="s">
        <v>172</v>
      </c>
      <c r="AT554" s="238" t="s">
        <v>160</v>
      </c>
      <c r="AU554" s="238" t="s">
        <v>90</v>
      </c>
      <c r="AY554" s="18" t="s">
        <v>156</v>
      </c>
      <c r="BE554" s="239">
        <f>IF(N554="základní",J554,0)</f>
        <v>0</v>
      </c>
      <c r="BF554" s="239">
        <f>IF(N554="snížená",J554,0)</f>
        <v>0</v>
      </c>
      <c r="BG554" s="239">
        <f>IF(N554="zákl. přenesená",J554,0)</f>
        <v>0</v>
      </c>
      <c r="BH554" s="239">
        <f>IF(N554="sníž. přenesená",J554,0)</f>
        <v>0</v>
      </c>
      <c r="BI554" s="239">
        <f>IF(N554="nulová",J554,0)</f>
        <v>0</v>
      </c>
      <c r="BJ554" s="18" t="s">
        <v>88</v>
      </c>
      <c r="BK554" s="239">
        <f>ROUND(I554*H554,2)</f>
        <v>0</v>
      </c>
      <c r="BL554" s="18" t="s">
        <v>172</v>
      </c>
      <c r="BM554" s="238" t="s">
        <v>1994</v>
      </c>
    </row>
    <row r="555" s="2" customFormat="1">
      <c r="A555" s="39"/>
      <c r="B555" s="40"/>
      <c r="C555" s="41"/>
      <c r="D555" s="240" t="s">
        <v>1121</v>
      </c>
      <c r="E555" s="41"/>
      <c r="F555" s="285" t="s">
        <v>1995</v>
      </c>
      <c r="G555" s="41"/>
      <c r="H555" s="41"/>
      <c r="I555" s="242"/>
      <c r="J555" s="41"/>
      <c r="K555" s="41"/>
      <c r="L555" s="45"/>
      <c r="M555" s="243"/>
      <c r="N555" s="244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1121</v>
      </c>
      <c r="AU555" s="18" t="s">
        <v>90</v>
      </c>
    </row>
    <row r="556" s="2" customFormat="1">
      <c r="A556" s="39"/>
      <c r="B556" s="40"/>
      <c r="C556" s="41"/>
      <c r="D556" s="286" t="s">
        <v>1123</v>
      </c>
      <c r="E556" s="41"/>
      <c r="F556" s="287" t="s">
        <v>1996</v>
      </c>
      <c r="G556" s="41"/>
      <c r="H556" s="41"/>
      <c r="I556" s="242"/>
      <c r="J556" s="41"/>
      <c r="K556" s="41"/>
      <c r="L556" s="45"/>
      <c r="M556" s="243"/>
      <c r="N556" s="244"/>
      <c r="O556" s="92"/>
      <c r="P556" s="92"/>
      <c r="Q556" s="92"/>
      <c r="R556" s="92"/>
      <c r="S556" s="92"/>
      <c r="T556" s="93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1123</v>
      </c>
      <c r="AU556" s="18" t="s">
        <v>90</v>
      </c>
    </row>
    <row r="557" s="15" customFormat="1">
      <c r="A557" s="15"/>
      <c r="B557" s="288"/>
      <c r="C557" s="289"/>
      <c r="D557" s="240" t="s">
        <v>443</v>
      </c>
      <c r="E557" s="290" t="s">
        <v>1</v>
      </c>
      <c r="F557" s="291" t="s">
        <v>1997</v>
      </c>
      <c r="G557" s="289"/>
      <c r="H557" s="290" t="s">
        <v>1</v>
      </c>
      <c r="I557" s="292"/>
      <c r="J557" s="289"/>
      <c r="K557" s="289"/>
      <c r="L557" s="293"/>
      <c r="M557" s="294"/>
      <c r="N557" s="295"/>
      <c r="O557" s="295"/>
      <c r="P557" s="295"/>
      <c r="Q557" s="295"/>
      <c r="R557" s="295"/>
      <c r="S557" s="295"/>
      <c r="T557" s="296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97" t="s">
        <v>443</v>
      </c>
      <c r="AU557" s="297" t="s">
        <v>90</v>
      </c>
      <c r="AV557" s="15" t="s">
        <v>88</v>
      </c>
      <c r="AW557" s="15" t="s">
        <v>36</v>
      </c>
      <c r="AX557" s="15" t="s">
        <v>80</v>
      </c>
      <c r="AY557" s="297" t="s">
        <v>156</v>
      </c>
    </row>
    <row r="558" s="13" customFormat="1">
      <c r="A558" s="13"/>
      <c r="B558" s="263"/>
      <c r="C558" s="264"/>
      <c r="D558" s="240" t="s">
        <v>443</v>
      </c>
      <c r="E558" s="265" t="s">
        <v>1</v>
      </c>
      <c r="F558" s="266" t="s">
        <v>1998</v>
      </c>
      <c r="G558" s="264"/>
      <c r="H558" s="267">
        <v>1.224</v>
      </c>
      <c r="I558" s="268"/>
      <c r="J558" s="264"/>
      <c r="K558" s="264"/>
      <c r="L558" s="269"/>
      <c r="M558" s="270"/>
      <c r="N558" s="271"/>
      <c r="O558" s="271"/>
      <c r="P558" s="271"/>
      <c r="Q558" s="271"/>
      <c r="R558" s="271"/>
      <c r="S558" s="271"/>
      <c r="T558" s="27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73" t="s">
        <v>443</v>
      </c>
      <c r="AU558" s="273" t="s">
        <v>90</v>
      </c>
      <c r="AV558" s="13" t="s">
        <v>90</v>
      </c>
      <c r="AW558" s="13" t="s">
        <v>36</v>
      </c>
      <c r="AX558" s="13" t="s">
        <v>80</v>
      </c>
      <c r="AY558" s="273" t="s">
        <v>156</v>
      </c>
    </row>
    <row r="559" s="14" customFormat="1">
      <c r="A559" s="14"/>
      <c r="B559" s="274"/>
      <c r="C559" s="275"/>
      <c r="D559" s="240" t="s">
        <v>443</v>
      </c>
      <c r="E559" s="276" t="s">
        <v>1</v>
      </c>
      <c r="F559" s="277" t="s">
        <v>445</v>
      </c>
      <c r="G559" s="275"/>
      <c r="H559" s="278">
        <v>1.224</v>
      </c>
      <c r="I559" s="279"/>
      <c r="J559" s="275"/>
      <c r="K559" s="275"/>
      <c r="L559" s="280"/>
      <c r="M559" s="281"/>
      <c r="N559" s="282"/>
      <c r="O559" s="282"/>
      <c r="P559" s="282"/>
      <c r="Q559" s="282"/>
      <c r="R559" s="282"/>
      <c r="S559" s="282"/>
      <c r="T559" s="283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84" t="s">
        <v>443</v>
      </c>
      <c r="AU559" s="284" t="s">
        <v>90</v>
      </c>
      <c r="AV559" s="14" t="s">
        <v>172</v>
      </c>
      <c r="AW559" s="14" t="s">
        <v>36</v>
      </c>
      <c r="AX559" s="14" t="s">
        <v>88</v>
      </c>
      <c r="AY559" s="284" t="s">
        <v>156</v>
      </c>
    </row>
    <row r="560" s="2" customFormat="1" ht="24.15" customHeight="1">
      <c r="A560" s="39"/>
      <c r="B560" s="40"/>
      <c r="C560" s="227" t="s">
        <v>725</v>
      </c>
      <c r="D560" s="227" t="s">
        <v>160</v>
      </c>
      <c r="E560" s="228" t="s">
        <v>1465</v>
      </c>
      <c r="F560" s="229" t="s">
        <v>1466</v>
      </c>
      <c r="G560" s="230" t="s">
        <v>1241</v>
      </c>
      <c r="H560" s="231">
        <v>0.92700000000000005</v>
      </c>
      <c r="I560" s="232"/>
      <c r="J560" s="233">
        <f>ROUND(I560*H560,2)</f>
        <v>0</v>
      </c>
      <c r="K560" s="229" t="s">
        <v>1177</v>
      </c>
      <c r="L560" s="45"/>
      <c r="M560" s="234" t="s">
        <v>1</v>
      </c>
      <c r="N560" s="235" t="s">
        <v>45</v>
      </c>
      <c r="O560" s="92"/>
      <c r="P560" s="236">
        <f>O560*H560</f>
        <v>0</v>
      </c>
      <c r="Q560" s="236">
        <v>0</v>
      </c>
      <c r="R560" s="236">
        <f>Q560*H560</f>
        <v>0</v>
      </c>
      <c r="S560" s="236">
        <v>0</v>
      </c>
      <c r="T560" s="237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8" t="s">
        <v>172</v>
      </c>
      <c r="AT560" s="238" t="s">
        <v>160</v>
      </c>
      <c r="AU560" s="238" t="s">
        <v>90</v>
      </c>
      <c r="AY560" s="18" t="s">
        <v>156</v>
      </c>
      <c r="BE560" s="239">
        <f>IF(N560="základní",J560,0)</f>
        <v>0</v>
      </c>
      <c r="BF560" s="239">
        <f>IF(N560="snížená",J560,0)</f>
        <v>0</v>
      </c>
      <c r="BG560" s="239">
        <f>IF(N560="zákl. přenesená",J560,0)</f>
        <v>0</v>
      </c>
      <c r="BH560" s="239">
        <f>IF(N560="sníž. přenesená",J560,0)</f>
        <v>0</v>
      </c>
      <c r="BI560" s="239">
        <f>IF(N560="nulová",J560,0)</f>
        <v>0</v>
      </c>
      <c r="BJ560" s="18" t="s">
        <v>88</v>
      </c>
      <c r="BK560" s="239">
        <f>ROUND(I560*H560,2)</f>
        <v>0</v>
      </c>
      <c r="BL560" s="18" t="s">
        <v>172</v>
      </c>
      <c r="BM560" s="238" t="s">
        <v>1999</v>
      </c>
    </row>
    <row r="561" s="13" customFormat="1">
      <c r="A561" s="13"/>
      <c r="B561" s="263"/>
      <c r="C561" s="264"/>
      <c r="D561" s="240" t="s">
        <v>443</v>
      </c>
      <c r="E561" s="265" t="s">
        <v>1</v>
      </c>
      <c r="F561" s="266" t="s">
        <v>2000</v>
      </c>
      <c r="G561" s="264"/>
      <c r="H561" s="267">
        <v>0.27000000000000002</v>
      </c>
      <c r="I561" s="268"/>
      <c r="J561" s="264"/>
      <c r="K561" s="264"/>
      <c r="L561" s="269"/>
      <c r="M561" s="270"/>
      <c r="N561" s="271"/>
      <c r="O561" s="271"/>
      <c r="P561" s="271"/>
      <c r="Q561" s="271"/>
      <c r="R561" s="271"/>
      <c r="S561" s="271"/>
      <c r="T561" s="27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73" t="s">
        <v>443</v>
      </c>
      <c r="AU561" s="273" t="s">
        <v>90</v>
      </c>
      <c r="AV561" s="13" t="s">
        <v>90</v>
      </c>
      <c r="AW561" s="13" t="s">
        <v>36</v>
      </c>
      <c r="AX561" s="13" t="s">
        <v>80</v>
      </c>
      <c r="AY561" s="273" t="s">
        <v>156</v>
      </c>
    </row>
    <row r="562" s="13" customFormat="1">
      <c r="A562" s="13"/>
      <c r="B562" s="263"/>
      <c r="C562" s="264"/>
      <c r="D562" s="240" t="s">
        <v>443</v>
      </c>
      <c r="E562" s="265" t="s">
        <v>1</v>
      </c>
      <c r="F562" s="266" t="s">
        <v>2001</v>
      </c>
      <c r="G562" s="264"/>
      <c r="H562" s="267">
        <v>0.20799999999999999</v>
      </c>
      <c r="I562" s="268"/>
      <c r="J562" s="264"/>
      <c r="K562" s="264"/>
      <c r="L562" s="269"/>
      <c r="M562" s="270"/>
      <c r="N562" s="271"/>
      <c r="O562" s="271"/>
      <c r="P562" s="271"/>
      <c r="Q562" s="271"/>
      <c r="R562" s="271"/>
      <c r="S562" s="271"/>
      <c r="T562" s="272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73" t="s">
        <v>443</v>
      </c>
      <c r="AU562" s="273" t="s">
        <v>90</v>
      </c>
      <c r="AV562" s="13" t="s">
        <v>90</v>
      </c>
      <c r="AW562" s="13" t="s">
        <v>36</v>
      </c>
      <c r="AX562" s="13" t="s">
        <v>80</v>
      </c>
      <c r="AY562" s="273" t="s">
        <v>156</v>
      </c>
    </row>
    <row r="563" s="13" customFormat="1">
      <c r="A563" s="13"/>
      <c r="B563" s="263"/>
      <c r="C563" s="264"/>
      <c r="D563" s="240" t="s">
        <v>443</v>
      </c>
      <c r="E563" s="265" t="s">
        <v>1</v>
      </c>
      <c r="F563" s="266" t="s">
        <v>2002</v>
      </c>
      <c r="G563" s="264"/>
      <c r="H563" s="267">
        <v>0.28100000000000003</v>
      </c>
      <c r="I563" s="268"/>
      <c r="J563" s="264"/>
      <c r="K563" s="264"/>
      <c r="L563" s="269"/>
      <c r="M563" s="270"/>
      <c r="N563" s="271"/>
      <c r="O563" s="271"/>
      <c r="P563" s="271"/>
      <c r="Q563" s="271"/>
      <c r="R563" s="271"/>
      <c r="S563" s="271"/>
      <c r="T563" s="272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73" t="s">
        <v>443</v>
      </c>
      <c r="AU563" s="273" t="s">
        <v>90</v>
      </c>
      <c r="AV563" s="13" t="s">
        <v>90</v>
      </c>
      <c r="AW563" s="13" t="s">
        <v>36</v>
      </c>
      <c r="AX563" s="13" t="s">
        <v>80</v>
      </c>
      <c r="AY563" s="273" t="s">
        <v>156</v>
      </c>
    </row>
    <row r="564" s="13" customFormat="1">
      <c r="A564" s="13"/>
      <c r="B564" s="263"/>
      <c r="C564" s="264"/>
      <c r="D564" s="240" t="s">
        <v>443</v>
      </c>
      <c r="E564" s="265" t="s">
        <v>1</v>
      </c>
      <c r="F564" s="266" t="s">
        <v>2003</v>
      </c>
      <c r="G564" s="264"/>
      <c r="H564" s="267">
        <v>0.16800000000000001</v>
      </c>
      <c r="I564" s="268"/>
      <c r="J564" s="264"/>
      <c r="K564" s="264"/>
      <c r="L564" s="269"/>
      <c r="M564" s="270"/>
      <c r="N564" s="271"/>
      <c r="O564" s="271"/>
      <c r="P564" s="271"/>
      <c r="Q564" s="271"/>
      <c r="R564" s="271"/>
      <c r="S564" s="271"/>
      <c r="T564" s="27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73" t="s">
        <v>443</v>
      </c>
      <c r="AU564" s="273" t="s">
        <v>90</v>
      </c>
      <c r="AV564" s="13" t="s">
        <v>90</v>
      </c>
      <c r="AW564" s="13" t="s">
        <v>36</v>
      </c>
      <c r="AX564" s="13" t="s">
        <v>80</v>
      </c>
      <c r="AY564" s="273" t="s">
        <v>156</v>
      </c>
    </row>
    <row r="565" s="14" customFormat="1">
      <c r="A565" s="14"/>
      <c r="B565" s="274"/>
      <c r="C565" s="275"/>
      <c r="D565" s="240" t="s">
        <v>443</v>
      </c>
      <c r="E565" s="276" t="s">
        <v>1</v>
      </c>
      <c r="F565" s="277" t="s">
        <v>445</v>
      </c>
      <c r="G565" s="275"/>
      <c r="H565" s="278">
        <v>0.92700000000000005</v>
      </c>
      <c r="I565" s="279"/>
      <c r="J565" s="275"/>
      <c r="K565" s="275"/>
      <c r="L565" s="280"/>
      <c r="M565" s="281"/>
      <c r="N565" s="282"/>
      <c r="O565" s="282"/>
      <c r="P565" s="282"/>
      <c r="Q565" s="282"/>
      <c r="R565" s="282"/>
      <c r="S565" s="282"/>
      <c r="T565" s="283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84" t="s">
        <v>443</v>
      </c>
      <c r="AU565" s="284" t="s">
        <v>90</v>
      </c>
      <c r="AV565" s="14" t="s">
        <v>172</v>
      </c>
      <c r="AW565" s="14" t="s">
        <v>36</v>
      </c>
      <c r="AX565" s="14" t="s">
        <v>88</v>
      </c>
      <c r="AY565" s="284" t="s">
        <v>156</v>
      </c>
    </row>
    <row r="566" s="2" customFormat="1" ht="33" customHeight="1">
      <c r="A566" s="39"/>
      <c r="B566" s="40"/>
      <c r="C566" s="227" t="s">
        <v>730</v>
      </c>
      <c r="D566" s="227" t="s">
        <v>160</v>
      </c>
      <c r="E566" s="228" t="s">
        <v>1472</v>
      </c>
      <c r="F566" s="229" t="s">
        <v>1473</v>
      </c>
      <c r="G566" s="230" t="s">
        <v>1241</v>
      </c>
      <c r="H566" s="231">
        <v>15.384</v>
      </c>
      <c r="I566" s="232"/>
      <c r="J566" s="233">
        <f>ROUND(I566*H566,2)</f>
        <v>0</v>
      </c>
      <c r="K566" s="229" t="s">
        <v>1177</v>
      </c>
      <c r="L566" s="45"/>
      <c r="M566" s="234" t="s">
        <v>1</v>
      </c>
      <c r="N566" s="235" t="s">
        <v>45</v>
      </c>
      <c r="O566" s="92"/>
      <c r="P566" s="236">
        <f>O566*H566</f>
        <v>0</v>
      </c>
      <c r="Q566" s="236">
        <v>0</v>
      </c>
      <c r="R566" s="236">
        <f>Q566*H566</f>
        <v>0</v>
      </c>
      <c r="S566" s="236">
        <v>0</v>
      </c>
      <c r="T566" s="237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8" t="s">
        <v>172</v>
      </c>
      <c r="AT566" s="238" t="s">
        <v>160</v>
      </c>
      <c r="AU566" s="238" t="s">
        <v>90</v>
      </c>
      <c r="AY566" s="18" t="s">
        <v>156</v>
      </c>
      <c r="BE566" s="239">
        <f>IF(N566="základní",J566,0)</f>
        <v>0</v>
      </c>
      <c r="BF566" s="239">
        <f>IF(N566="snížená",J566,0)</f>
        <v>0</v>
      </c>
      <c r="BG566" s="239">
        <f>IF(N566="zákl. přenesená",J566,0)</f>
        <v>0</v>
      </c>
      <c r="BH566" s="239">
        <f>IF(N566="sníž. přenesená",J566,0)</f>
        <v>0</v>
      </c>
      <c r="BI566" s="239">
        <f>IF(N566="nulová",J566,0)</f>
        <v>0</v>
      </c>
      <c r="BJ566" s="18" t="s">
        <v>88</v>
      </c>
      <c r="BK566" s="239">
        <f>ROUND(I566*H566,2)</f>
        <v>0</v>
      </c>
      <c r="BL566" s="18" t="s">
        <v>172</v>
      </c>
      <c r="BM566" s="238" t="s">
        <v>2004</v>
      </c>
    </row>
    <row r="567" s="13" customFormat="1">
      <c r="A567" s="13"/>
      <c r="B567" s="263"/>
      <c r="C567" s="264"/>
      <c r="D567" s="240" t="s">
        <v>443</v>
      </c>
      <c r="E567" s="265" t="s">
        <v>1</v>
      </c>
      <c r="F567" s="266" t="s">
        <v>2005</v>
      </c>
      <c r="G567" s="264"/>
      <c r="H567" s="267">
        <v>0.075999999999999998</v>
      </c>
      <c r="I567" s="268"/>
      <c r="J567" s="264"/>
      <c r="K567" s="264"/>
      <c r="L567" s="269"/>
      <c r="M567" s="270"/>
      <c r="N567" s="271"/>
      <c r="O567" s="271"/>
      <c r="P567" s="271"/>
      <c r="Q567" s="271"/>
      <c r="R567" s="271"/>
      <c r="S567" s="271"/>
      <c r="T567" s="27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73" t="s">
        <v>443</v>
      </c>
      <c r="AU567" s="273" t="s">
        <v>90</v>
      </c>
      <c r="AV567" s="13" t="s">
        <v>90</v>
      </c>
      <c r="AW567" s="13" t="s">
        <v>36</v>
      </c>
      <c r="AX567" s="13" t="s">
        <v>80</v>
      </c>
      <c r="AY567" s="273" t="s">
        <v>156</v>
      </c>
    </row>
    <row r="568" s="13" customFormat="1">
      <c r="A568" s="13"/>
      <c r="B568" s="263"/>
      <c r="C568" s="264"/>
      <c r="D568" s="240" t="s">
        <v>443</v>
      </c>
      <c r="E568" s="265" t="s">
        <v>1</v>
      </c>
      <c r="F568" s="266" t="s">
        <v>2006</v>
      </c>
      <c r="G568" s="264"/>
      <c r="H568" s="267">
        <v>0.029999999999999999</v>
      </c>
      <c r="I568" s="268"/>
      <c r="J568" s="264"/>
      <c r="K568" s="264"/>
      <c r="L568" s="269"/>
      <c r="M568" s="270"/>
      <c r="N568" s="271"/>
      <c r="O568" s="271"/>
      <c r="P568" s="271"/>
      <c r="Q568" s="271"/>
      <c r="R568" s="271"/>
      <c r="S568" s="271"/>
      <c r="T568" s="27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73" t="s">
        <v>443</v>
      </c>
      <c r="AU568" s="273" t="s">
        <v>90</v>
      </c>
      <c r="AV568" s="13" t="s">
        <v>90</v>
      </c>
      <c r="AW568" s="13" t="s">
        <v>36</v>
      </c>
      <c r="AX568" s="13" t="s">
        <v>80</v>
      </c>
      <c r="AY568" s="273" t="s">
        <v>156</v>
      </c>
    </row>
    <row r="569" s="13" customFormat="1">
      <c r="A569" s="13"/>
      <c r="B569" s="263"/>
      <c r="C569" s="264"/>
      <c r="D569" s="240" t="s">
        <v>443</v>
      </c>
      <c r="E569" s="265" t="s">
        <v>1</v>
      </c>
      <c r="F569" s="266" t="s">
        <v>2007</v>
      </c>
      <c r="G569" s="264"/>
      <c r="H569" s="267">
        <v>0.53600000000000003</v>
      </c>
      <c r="I569" s="268"/>
      <c r="J569" s="264"/>
      <c r="K569" s="264"/>
      <c r="L569" s="269"/>
      <c r="M569" s="270"/>
      <c r="N569" s="271"/>
      <c r="O569" s="271"/>
      <c r="P569" s="271"/>
      <c r="Q569" s="271"/>
      <c r="R569" s="271"/>
      <c r="S569" s="271"/>
      <c r="T569" s="27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73" t="s">
        <v>443</v>
      </c>
      <c r="AU569" s="273" t="s">
        <v>90</v>
      </c>
      <c r="AV569" s="13" t="s">
        <v>90</v>
      </c>
      <c r="AW569" s="13" t="s">
        <v>36</v>
      </c>
      <c r="AX569" s="13" t="s">
        <v>80</v>
      </c>
      <c r="AY569" s="273" t="s">
        <v>156</v>
      </c>
    </row>
    <row r="570" s="13" customFormat="1">
      <c r="A570" s="13"/>
      <c r="B570" s="263"/>
      <c r="C570" s="264"/>
      <c r="D570" s="240" t="s">
        <v>443</v>
      </c>
      <c r="E570" s="265" t="s">
        <v>1</v>
      </c>
      <c r="F570" s="266" t="s">
        <v>2008</v>
      </c>
      <c r="G570" s="264"/>
      <c r="H570" s="267">
        <v>3.1539999999999999</v>
      </c>
      <c r="I570" s="268"/>
      <c r="J570" s="264"/>
      <c r="K570" s="264"/>
      <c r="L570" s="269"/>
      <c r="M570" s="270"/>
      <c r="N570" s="271"/>
      <c r="O570" s="271"/>
      <c r="P570" s="271"/>
      <c r="Q570" s="271"/>
      <c r="R570" s="271"/>
      <c r="S570" s="271"/>
      <c r="T570" s="27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73" t="s">
        <v>443</v>
      </c>
      <c r="AU570" s="273" t="s">
        <v>90</v>
      </c>
      <c r="AV570" s="13" t="s">
        <v>90</v>
      </c>
      <c r="AW570" s="13" t="s">
        <v>36</v>
      </c>
      <c r="AX570" s="13" t="s">
        <v>80</v>
      </c>
      <c r="AY570" s="273" t="s">
        <v>156</v>
      </c>
    </row>
    <row r="571" s="13" customFormat="1">
      <c r="A571" s="13"/>
      <c r="B571" s="263"/>
      <c r="C571" s="264"/>
      <c r="D571" s="240" t="s">
        <v>443</v>
      </c>
      <c r="E571" s="265" t="s">
        <v>1</v>
      </c>
      <c r="F571" s="266" t="s">
        <v>2009</v>
      </c>
      <c r="G571" s="264"/>
      <c r="H571" s="267">
        <v>0.27100000000000002</v>
      </c>
      <c r="I571" s="268"/>
      <c r="J571" s="264"/>
      <c r="K571" s="264"/>
      <c r="L571" s="269"/>
      <c r="M571" s="270"/>
      <c r="N571" s="271"/>
      <c r="O571" s="271"/>
      <c r="P571" s="271"/>
      <c r="Q571" s="271"/>
      <c r="R571" s="271"/>
      <c r="S571" s="271"/>
      <c r="T571" s="272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73" t="s">
        <v>443</v>
      </c>
      <c r="AU571" s="273" t="s">
        <v>90</v>
      </c>
      <c r="AV571" s="13" t="s">
        <v>90</v>
      </c>
      <c r="AW571" s="13" t="s">
        <v>36</v>
      </c>
      <c r="AX571" s="13" t="s">
        <v>80</v>
      </c>
      <c r="AY571" s="273" t="s">
        <v>156</v>
      </c>
    </row>
    <row r="572" s="13" customFormat="1">
      <c r="A572" s="13"/>
      <c r="B572" s="263"/>
      <c r="C572" s="264"/>
      <c r="D572" s="240" t="s">
        <v>443</v>
      </c>
      <c r="E572" s="265" t="s">
        <v>1</v>
      </c>
      <c r="F572" s="266" t="s">
        <v>1991</v>
      </c>
      <c r="G572" s="264"/>
      <c r="H572" s="267">
        <v>11.164999999999999</v>
      </c>
      <c r="I572" s="268"/>
      <c r="J572" s="264"/>
      <c r="K572" s="264"/>
      <c r="L572" s="269"/>
      <c r="M572" s="270"/>
      <c r="N572" s="271"/>
      <c r="O572" s="271"/>
      <c r="P572" s="271"/>
      <c r="Q572" s="271"/>
      <c r="R572" s="271"/>
      <c r="S572" s="271"/>
      <c r="T572" s="27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73" t="s">
        <v>443</v>
      </c>
      <c r="AU572" s="273" t="s">
        <v>90</v>
      </c>
      <c r="AV572" s="13" t="s">
        <v>90</v>
      </c>
      <c r="AW572" s="13" t="s">
        <v>36</v>
      </c>
      <c r="AX572" s="13" t="s">
        <v>80</v>
      </c>
      <c r="AY572" s="273" t="s">
        <v>156</v>
      </c>
    </row>
    <row r="573" s="13" customFormat="1">
      <c r="A573" s="13"/>
      <c r="B573" s="263"/>
      <c r="C573" s="264"/>
      <c r="D573" s="240" t="s">
        <v>443</v>
      </c>
      <c r="E573" s="265" t="s">
        <v>1</v>
      </c>
      <c r="F573" s="266" t="s">
        <v>2010</v>
      </c>
      <c r="G573" s="264"/>
      <c r="H573" s="267">
        <v>0.152</v>
      </c>
      <c r="I573" s="268"/>
      <c r="J573" s="264"/>
      <c r="K573" s="264"/>
      <c r="L573" s="269"/>
      <c r="M573" s="270"/>
      <c r="N573" s="271"/>
      <c r="O573" s="271"/>
      <c r="P573" s="271"/>
      <c r="Q573" s="271"/>
      <c r="R573" s="271"/>
      <c r="S573" s="271"/>
      <c r="T573" s="27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73" t="s">
        <v>443</v>
      </c>
      <c r="AU573" s="273" t="s">
        <v>90</v>
      </c>
      <c r="AV573" s="13" t="s">
        <v>90</v>
      </c>
      <c r="AW573" s="13" t="s">
        <v>36</v>
      </c>
      <c r="AX573" s="13" t="s">
        <v>80</v>
      </c>
      <c r="AY573" s="273" t="s">
        <v>156</v>
      </c>
    </row>
    <row r="574" s="14" customFormat="1">
      <c r="A574" s="14"/>
      <c r="B574" s="274"/>
      <c r="C574" s="275"/>
      <c r="D574" s="240" t="s">
        <v>443</v>
      </c>
      <c r="E574" s="276" t="s">
        <v>1</v>
      </c>
      <c r="F574" s="277" t="s">
        <v>445</v>
      </c>
      <c r="G574" s="275"/>
      <c r="H574" s="278">
        <v>15.384</v>
      </c>
      <c r="I574" s="279"/>
      <c r="J574" s="275"/>
      <c r="K574" s="275"/>
      <c r="L574" s="280"/>
      <c r="M574" s="281"/>
      <c r="N574" s="282"/>
      <c r="O574" s="282"/>
      <c r="P574" s="282"/>
      <c r="Q574" s="282"/>
      <c r="R574" s="282"/>
      <c r="S574" s="282"/>
      <c r="T574" s="28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84" t="s">
        <v>443</v>
      </c>
      <c r="AU574" s="284" t="s">
        <v>90</v>
      </c>
      <c r="AV574" s="14" t="s">
        <v>172</v>
      </c>
      <c r="AW574" s="14" t="s">
        <v>36</v>
      </c>
      <c r="AX574" s="14" t="s">
        <v>88</v>
      </c>
      <c r="AY574" s="284" t="s">
        <v>156</v>
      </c>
    </row>
    <row r="575" s="2" customFormat="1" ht="21.75" customHeight="1">
      <c r="A575" s="39"/>
      <c r="B575" s="40"/>
      <c r="C575" s="227" t="s">
        <v>735</v>
      </c>
      <c r="D575" s="227" t="s">
        <v>160</v>
      </c>
      <c r="E575" s="228" t="s">
        <v>2011</v>
      </c>
      <c r="F575" s="229" t="s">
        <v>2012</v>
      </c>
      <c r="G575" s="230" t="s">
        <v>1241</v>
      </c>
      <c r="H575" s="231">
        <v>1.224</v>
      </c>
      <c r="I575" s="232"/>
      <c r="J575" s="233">
        <f>ROUND(I575*H575,2)</f>
        <v>0</v>
      </c>
      <c r="K575" s="229" t="s">
        <v>1119</v>
      </c>
      <c r="L575" s="45"/>
      <c r="M575" s="234" t="s">
        <v>1</v>
      </c>
      <c r="N575" s="235" t="s">
        <v>45</v>
      </c>
      <c r="O575" s="92"/>
      <c r="P575" s="236">
        <f>O575*H575</f>
        <v>0</v>
      </c>
      <c r="Q575" s="236">
        <v>0</v>
      </c>
      <c r="R575" s="236">
        <f>Q575*H575</f>
        <v>0</v>
      </c>
      <c r="S575" s="236">
        <v>0</v>
      </c>
      <c r="T575" s="237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8" t="s">
        <v>172</v>
      </c>
      <c r="AT575" s="238" t="s">
        <v>160</v>
      </c>
      <c r="AU575" s="238" t="s">
        <v>90</v>
      </c>
      <c r="AY575" s="18" t="s">
        <v>156</v>
      </c>
      <c r="BE575" s="239">
        <f>IF(N575="základní",J575,0)</f>
        <v>0</v>
      </c>
      <c r="BF575" s="239">
        <f>IF(N575="snížená",J575,0)</f>
        <v>0</v>
      </c>
      <c r="BG575" s="239">
        <f>IF(N575="zákl. přenesená",J575,0)</f>
        <v>0</v>
      </c>
      <c r="BH575" s="239">
        <f>IF(N575="sníž. přenesená",J575,0)</f>
        <v>0</v>
      </c>
      <c r="BI575" s="239">
        <f>IF(N575="nulová",J575,0)</f>
        <v>0</v>
      </c>
      <c r="BJ575" s="18" t="s">
        <v>88</v>
      </c>
      <c r="BK575" s="239">
        <f>ROUND(I575*H575,2)</f>
        <v>0</v>
      </c>
      <c r="BL575" s="18" t="s">
        <v>172</v>
      </c>
      <c r="BM575" s="238" t="s">
        <v>2013</v>
      </c>
    </row>
    <row r="576" s="2" customFormat="1">
      <c r="A576" s="39"/>
      <c r="B576" s="40"/>
      <c r="C576" s="41"/>
      <c r="D576" s="240" t="s">
        <v>1121</v>
      </c>
      <c r="E576" s="41"/>
      <c r="F576" s="285" t="s">
        <v>2014</v>
      </c>
      <c r="G576" s="41"/>
      <c r="H576" s="41"/>
      <c r="I576" s="242"/>
      <c r="J576" s="41"/>
      <c r="K576" s="41"/>
      <c r="L576" s="45"/>
      <c r="M576" s="243"/>
      <c r="N576" s="244"/>
      <c r="O576" s="92"/>
      <c r="P576" s="92"/>
      <c r="Q576" s="92"/>
      <c r="R576" s="92"/>
      <c r="S576" s="92"/>
      <c r="T576" s="93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1121</v>
      </c>
      <c r="AU576" s="18" t="s">
        <v>90</v>
      </c>
    </row>
    <row r="577" s="2" customFormat="1">
      <c r="A577" s="39"/>
      <c r="B577" s="40"/>
      <c r="C577" s="41"/>
      <c r="D577" s="286" t="s">
        <v>1123</v>
      </c>
      <c r="E577" s="41"/>
      <c r="F577" s="287" t="s">
        <v>2015</v>
      </c>
      <c r="G577" s="41"/>
      <c r="H577" s="41"/>
      <c r="I577" s="242"/>
      <c r="J577" s="41"/>
      <c r="K577" s="41"/>
      <c r="L577" s="45"/>
      <c r="M577" s="243"/>
      <c r="N577" s="244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1123</v>
      </c>
      <c r="AU577" s="18" t="s">
        <v>90</v>
      </c>
    </row>
    <row r="578" s="13" customFormat="1">
      <c r="A578" s="13"/>
      <c r="B578" s="263"/>
      <c r="C578" s="264"/>
      <c r="D578" s="240" t="s">
        <v>443</v>
      </c>
      <c r="E578" s="265" t="s">
        <v>1</v>
      </c>
      <c r="F578" s="266" t="s">
        <v>1998</v>
      </c>
      <c r="G578" s="264"/>
      <c r="H578" s="267">
        <v>1.224</v>
      </c>
      <c r="I578" s="268"/>
      <c r="J578" s="264"/>
      <c r="K578" s="264"/>
      <c r="L578" s="269"/>
      <c r="M578" s="270"/>
      <c r="N578" s="271"/>
      <c r="O578" s="271"/>
      <c r="P578" s="271"/>
      <c r="Q578" s="271"/>
      <c r="R578" s="271"/>
      <c r="S578" s="271"/>
      <c r="T578" s="27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73" t="s">
        <v>443</v>
      </c>
      <c r="AU578" s="273" t="s">
        <v>90</v>
      </c>
      <c r="AV578" s="13" t="s">
        <v>90</v>
      </c>
      <c r="AW578" s="13" t="s">
        <v>36</v>
      </c>
      <c r="AX578" s="13" t="s">
        <v>80</v>
      </c>
      <c r="AY578" s="273" t="s">
        <v>156</v>
      </c>
    </row>
    <row r="579" s="14" customFormat="1">
      <c r="A579" s="14"/>
      <c r="B579" s="274"/>
      <c r="C579" s="275"/>
      <c r="D579" s="240" t="s">
        <v>443</v>
      </c>
      <c r="E579" s="276" t="s">
        <v>1</v>
      </c>
      <c r="F579" s="277" t="s">
        <v>445</v>
      </c>
      <c r="G579" s="275"/>
      <c r="H579" s="278">
        <v>1.224</v>
      </c>
      <c r="I579" s="279"/>
      <c r="J579" s="275"/>
      <c r="K579" s="275"/>
      <c r="L579" s="280"/>
      <c r="M579" s="281"/>
      <c r="N579" s="282"/>
      <c r="O579" s="282"/>
      <c r="P579" s="282"/>
      <c r="Q579" s="282"/>
      <c r="R579" s="282"/>
      <c r="S579" s="282"/>
      <c r="T579" s="28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84" t="s">
        <v>443</v>
      </c>
      <c r="AU579" s="284" t="s">
        <v>90</v>
      </c>
      <c r="AV579" s="14" t="s">
        <v>172</v>
      </c>
      <c r="AW579" s="14" t="s">
        <v>36</v>
      </c>
      <c r="AX579" s="14" t="s">
        <v>88</v>
      </c>
      <c r="AY579" s="284" t="s">
        <v>156</v>
      </c>
    </row>
    <row r="580" s="12" customFormat="1" ht="22.8" customHeight="1">
      <c r="A580" s="12"/>
      <c r="B580" s="211"/>
      <c r="C580" s="212"/>
      <c r="D580" s="213" t="s">
        <v>79</v>
      </c>
      <c r="E580" s="225" t="s">
        <v>1487</v>
      </c>
      <c r="F580" s="225" t="s">
        <v>1488</v>
      </c>
      <c r="G580" s="212"/>
      <c r="H580" s="212"/>
      <c r="I580" s="215"/>
      <c r="J580" s="226">
        <f>BK580</f>
        <v>0</v>
      </c>
      <c r="K580" s="212"/>
      <c r="L580" s="217"/>
      <c r="M580" s="218"/>
      <c r="N580" s="219"/>
      <c r="O580" s="219"/>
      <c r="P580" s="220">
        <f>SUM(P581:P583)</f>
        <v>0</v>
      </c>
      <c r="Q580" s="219"/>
      <c r="R580" s="220">
        <f>SUM(R581:R583)</f>
        <v>0</v>
      </c>
      <c r="S580" s="219"/>
      <c r="T580" s="221">
        <f>SUM(T581:T583)</f>
        <v>0</v>
      </c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R580" s="222" t="s">
        <v>155</v>
      </c>
      <c r="AT580" s="223" t="s">
        <v>79</v>
      </c>
      <c r="AU580" s="223" t="s">
        <v>88</v>
      </c>
      <c r="AY580" s="222" t="s">
        <v>156</v>
      </c>
      <c r="BK580" s="224">
        <f>SUM(BK581:BK583)</f>
        <v>0</v>
      </c>
    </row>
    <row r="581" s="2" customFormat="1" ht="24.15" customHeight="1">
      <c r="A581" s="39"/>
      <c r="B581" s="40"/>
      <c r="C581" s="227" t="s">
        <v>740</v>
      </c>
      <c r="D581" s="227" t="s">
        <v>160</v>
      </c>
      <c r="E581" s="228" t="s">
        <v>1489</v>
      </c>
      <c r="F581" s="229" t="s">
        <v>1490</v>
      </c>
      <c r="G581" s="230" t="s">
        <v>1241</v>
      </c>
      <c r="H581" s="231">
        <v>21.222000000000001</v>
      </c>
      <c r="I581" s="232"/>
      <c r="J581" s="233">
        <f>ROUND(I581*H581,2)</f>
        <v>0</v>
      </c>
      <c r="K581" s="229" t="s">
        <v>1119</v>
      </c>
      <c r="L581" s="45"/>
      <c r="M581" s="234" t="s">
        <v>1</v>
      </c>
      <c r="N581" s="235" t="s">
        <v>45</v>
      </c>
      <c r="O581" s="92"/>
      <c r="P581" s="236">
        <f>O581*H581</f>
        <v>0</v>
      </c>
      <c r="Q581" s="236">
        <v>0</v>
      </c>
      <c r="R581" s="236">
        <f>Q581*H581</f>
        <v>0</v>
      </c>
      <c r="S581" s="236">
        <v>0</v>
      </c>
      <c r="T581" s="237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38" t="s">
        <v>172</v>
      </c>
      <c r="AT581" s="238" t="s">
        <v>160</v>
      </c>
      <c r="AU581" s="238" t="s">
        <v>90</v>
      </c>
      <c r="AY581" s="18" t="s">
        <v>156</v>
      </c>
      <c r="BE581" s="239">
        <f>IF(N581="základní",J581,0)</f>
        <v>0</v>
      </c>
      <c r="BF581" s="239">
        <f>IF(N581="snížená",J581,0)</f>
        <v>0</v>
      </c>
      <c r="BG581" s="239">
        <f>IF(N581="zákl. přenesená",J581,0)</f>
        <v>0</v>
      </c>
      <c r="BH581" s="239">
        <f>IF(N581="sníž. přenesená",J581,0)</f>
        <v>0</v>
      </c>
      <c r="BI581" s="239">
        <f>IF(N581="nulová",J581,0)</f>
        <v>0</v>
      </c>
      <c r="BJ581" s="18" t="s">
        <v>88</v>
      </c>
      <c r="BK581" s="239">
        <f>ROUND(I581*H581,2)</f>
        <v>0</v>
      </c>
      <c r="BL581" s="18" t="s">
        <v>172</v>
      </c>
      <c r="BM581" s="238" t="s">
        <v>2016</v>
      </c>
    </row>
    <row r="582" s="2" customFormat="1">
      <c r="A582" s="39"/>
      <c r="B582" s="40"/>
      <c r="C582" s="41"/>
      <c r="D582" s="240" t="s">
        <v>1121</v>
      </c>
      <c r="E582" s="41"/>
      <c r="F582" s="285" t="s">
        <v>1492</v>
      </c>
      <c r="G582" s="41"/>
      <c r="H582" s="41"/>
      <c r="I582" s="242"/>
      <c r="J582" s="41"/>
      <c r="K582" s="41"/>
      <c r="L582" s="45"/>
      <c r="M582" s="243"/>
      <c r="N582" s="244"/>
      <c r="O582" s="92"/>
      <c r="P582" s="92"/>
      <c r="Q582" s="92"/>
      <c r="R582" s="92"/>
      <c r="S582" s="92"/>
      <c r="T582" s="93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1121</v>
      </c>
      <c r="AU582" s="18" t="s">
        <v>90</v>
      </c>
    </row>
    <row r="583" s="2" customFormat="1">
      <c r="A583" s="39"/>
      <c r="B583" s="40"/>
      <c r="C583" s="41"/>
      <c r="D583" s="286" t="s">
        <v>1123</v>
      </c>
      <c r="E583" s="41"/>
      <c r="F583" s="287" t="s">
        <v>1493</v>
      </c>
      <c r="G583" s="41"/>
      <c r="H583" s="41"/>
      <c r="I583" s="242"/>
      <c r="J583" s="41"/>
      <c r="K583" s="41"/>
      <c r="L583" s="45"/>
      <c r="M583" s="243"/>
      <c r="N583" s="244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1123</v>
      </c>
      <c r="AU583" s="18" t="s">
        <v>90</v>
      </c>
    </row>
    <row r="584" s="12" customFormat="1" ht="25.92" customHeight="1">
      <c r="A584" s="12"/>
      <c r="B584" s="211"/>
      <c r="C584" s="212"/>
      <c r="D584" s="213" t="s">
        <v>79</v>
      </c>
      <c r="E584" s="214" t="s">
        <v>1494</v>
      </c>
      <c r="F584" s="214" t="s">
        <v>1495</v>
      </c>
      <c r="G584" s="212"/>
      <c r="H584" s="212"/>
      <c r="I584" s="215"/>
      <c r="J584" s="216">
        <f>BK584</f>
        <v>0</v>
      </c>
      <c r="K584" s="212"/>
      <c r="L584" s="217"/>
      <c r="M584" s="218"/>
      <c r="N584" s="219"/>
      <c r="O584" s="219"/>
      <c r="P584" s="220">
        <f>P585+P602+P613+P685+P691+P710+P720+P762+P816</f>
        <v>0</v>
      </c>
      <c r="Q584" s="219"/>
      <c r="R584" s="220">
        <f>R585+R602+R613+R685+R691+R710+R720+R762+R816</f>
        <v>3.4877811999999997</v>
      </c>
      <c r="S584" s="219"/>
      <c r="T584" s="221">
        <f>T585+T602+T613+T685+T691+T710+T720+T762+T816</f>
        <v>1.9056489999999999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222" t="s">
        <v>155</v>
      </c>
      <c r="AT584" s="223" t="s">
        <v>79</v>
      </c>
      <c r="AU584" s="223" t="s">
        <v>80</v>
      </c>
      <c r="AY584" s="222" t="s">
        <v>156</v>
      </c>
      <c r="BK584" s="224">
        <f>BK585+BK602+BK613+BK685+BK691+BK710+BK720+BK762+BK816</f>
        <v>0</v>
      </c>
    </row>
    <row r="585" s="12" customFormat="1" ht="22.8" customHeight="1">
      <c r="A585" s="12"/>
      <c r="B585" s="211"/>
      <c r="C585" s="212"/>
      <c r="D585" s="213" t="s">
        <v>79</v>
      </c>
      <c r="E585" s="225" t="s">
        <v>2017</v>
      </c>
      <c r="F585" s="225" t="s">
        <v>2018</v>
      </c>
      <c r="G585" s="212"/>
      <c r="H585" s="212"/>
      <c r="I585" s="215"/>
      <c r="J585" s="226">
        <f>BK585</f>
        <v>0</v>
      </c>
      <c r="K585" s="212"/>
      <c r="L585" s="217"/>
      <c r="M585" s="218"/>
      <c r="N585" s="219"/>
      <c r="O585" s="219"/>
      <c r="P585" s="220">
        <f>SUM(P586:P601)</f>
        <v>0</v>
      </c>
      <c r="Q585" s="219"/>
      <c r="R585" s="220">
        <f>SUM(R586:R601)</f>
        <v>0.025719040000000002</v>
      </c>
      <c r="S585" s="219"/>
      <c r="T585" s="221">
        <f>SUM(T586:T601)</f>
        <v>0.12959999999999999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22" t="s">
        <v>155</v>
      </c>
      <c r="AT585" s="223" t="s">
        <v>79</v>
      </c>
      <c r="AU585" s="223" t="s">
        <v>88</v>
      </c>
      <c r="AY585" s="222" t="s">
        <v>156</v>
      </c>
      <c r="BK585" s="224">
        <f>SUM(BK586:BK601)</f>
        <v>0</v>
      </c>
    </row>
    <row r="586" s="2" customFormat="1" ht="21.75" customHeight="1">
      <c r="A586" s="39"/>
      <c r="B586" s="40"/>
      <c r="C586" s="227" t="s">
        <v>745</v>
      </c>
      <c r="D586" s="227" t="s">
        <v>160</v>
      </c>
      <c r="E586" s="228" t="s">
        <v>2019</v>
      </c>
      <c r="F586" s="229" t="s">
        <v>2020</v>
      </c>
      <c r="G586" s="230" t="s">
        <v>1176</v>
      </c>
      <c r="H586" s="231">
        <v>34.479999999999997</v>
      </c>
      <c r="I586" s="232"/>
      <c r="J586" s="233">
        <f>ROUND(I586*H586,2)</f>
        <v>0</v>
      </c>
      <c r="K586" s="229" t="s">
        <v>1177</v>
      </c>
      <c r="L586" s="45"/>
      <c r="M586" s="234" t="s">
        <v>1</v>
      </c>
      <c r="N586" s="235" t="s">
        <v>45</v>
      </c>
      <c r="O586" s="92"/>
      <c r="P586" s="236">
        <f>O586*H586</f>
        <v>0</v>
      </c>
      <c r="Q586" s="236">
        <v>0</v>
      </c>
      <c r="R586" s="236">
        <f>Q586*H586</f>
        <v>0</v>
      </c>
      <c r="S586" s="236">
        <v>0</v>
      </c>
      <c r="T586" s="237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8" t="s">
        <v>229</v>
      </c>
      <c r="AT586" s="238" t="s">
        <v>160</v>
      </c>
      <c r="AU586" s="238" t="s">
        <v>90</v>
      </c>
      <c r="AY586" s="18" t="s">
        <v>156</v>
      </c>
      <c r="BE586" s="239">
        <f>IF(N586="základní",J586,0)</f>
        <v>0</v>
      </c>
      <c r="BF586" s="239">
        <f>IF(N586="snížená",J586,0)</f>
        <v>0</v>
      </c>
      <c r="BG586" s="239">
        <f>IF(N586="zákl. přenesená",J586,0)</f>
        <v>0</v>
      </c>
      <c r="BH586" s="239">
        <f>IF(N586="sníž. přenesená",J586,0)</f>
        <v>0</v>
      </c>
      <c r="BI586" s="239">
        <f>IF(N586="nulová",J586,0)</f>
        <v>0</v>
      </c>
      <c r="BJ586" s="18" t="s">
        <v>88</v>
      </c>
      <c r="BK586" s="239">
        <f>ROUND(I586*H586,2)</f>
        <v>0</v>
      </c>
      <c r="BL586" s="18" t="s">
        <v>229</v>
      </c>
      <c r="BM586" s="238" t="s">
        <v>2021</v>
      </c>
    </row>
    <row r="587" s="15" customFormat="1">
      <c r="A587" s="15"/>
      <c r="B587" s="288"/>
      <c r="C587" s="289"/>
      <c r="D587" s="240" t="s">
        <v>443</v>
      </c>
      <c r="E587" s="290" t="s">
        <v>1</v>
      </c>
      <c r="F587" s="291" t="s">
        <v>2022</v>
      </c>
      <c r="G587" s="289"/>
      <c r="H587" s="290" t="s">
        <v>1</v>
      </c>
      <c r="I587" s="292"/>
      <c r="J587" s="289"/>
      <c r="K587" s="289"/>
      <c r="L587" s="293"/>
      <c r="M587" s="294"/>
      <c r="N587" s="295"/>
      <c r="O587" s="295"/>
      <c r="P587" s="295"/>
      <c r="Q587" s="295"/>
      <c r="R587" s="295"/>
      <c r="S587" s="295"/>
      <c r="T587" s="296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97" t="s">
        <v>443</v>
      </c>
      <c r="AU587" s="297" t="s">
        <v>90</v>
      </c>
      <c r="AV587" s="15" t="s">
        <v>88</v>
      </c>
      <c r="AW587" s="15" t="s">
        <v>36</v>
      </c>
      <c r="AX587" s="15" t="s">
        <v>80</v>
      </c>
      <c r="AY587" s="297" t="s">
        <v>156</v>
      </c>
    </row>
    <row r="588" s="13" customFormat="1">
      <c r="A588" s="13"/>
      <c r="B588" s="263"/>
      <c r="C588" s="264"/>
      <c r="D588" s="240" t="s">
        <v>443</v>
      </c>
      <c r="E588" s="265" t="s">
        <v>1</v>
      </c>
      <c r="F588" s="266" t="s">
        <v>2023</v>
      </c>
      <c r="G588" s="264"/>
      <c r="H588" s="267">
        <v>34.479999999999997</v>
      </c>
      <c r="I588" s="268"/>
      <c r="J588" s="264"/>
      <c r="K588" s="264"/>
      <c r="L588" s="269"/>
      <c r="M588" s="270"/>
      <c r="N588" s="271"/>
      <c r="O588" s="271"/>
      <c r="P588" s="271"/>
      <c r="Q588" s="271"/>
      <c r="R588" s="271"/>
      <c r="S588" s="271"/>
      <c r="T588" s="27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73" t="s">
        <v>443</v>
      </c>
      <c r="AU588" s="273" t="s">
        <v>90</v>
      </c>
      <c r="AV588" s="13" t="s">
        <v>90</v>
      </c>
      <c r="AW588" s="13" t="s">
        <v>36</v>
      </c>
      <c r="AX588" s="13" t="s">
        <v>80</v>
      </c>
      <c r="AY588" s="273" t="s">
        <v>156</v>
      </c>
    </row>
    <row r="589" s="14" customFormat="1">
      <c r="A589" s="14"/>
      <c r="B589" s="274"/>
      <c r="C589" s="275"/>
      <c r="D589" s="240" t="s">
        <v>443</v>
      </c>
      <c r="E589" s="276" t="s">
        <v>1</v>
      </c>
      <c r="F589" s="277" t="s">
        <v>445</v>
      </c>
      <c r="G589" s="275"/>
      <c r="H589" s="278">
        <v>34.479999999999997</v>
      </c>
      <c r="I589" s="279"/>
      <c r="J589" s="275"/>
      <c r="K589" s="275"/>
      <c r="L589" s="280"/>
      <c r="M589" s="281"/>
      <c r="N589" s="282"/>
      <c r="O589" s="282"/>
      <c r="P589" s="282"/>
      <c r="Q589" s="282"/>
      <c r="R589" s="282"/>
      <c r="S589" s="282"/>
      <c r="T589" s="28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84" t="s">
        <v>443</v>
      </c>
      <c r="AU589" s="284" t="s">
        <v>90</v>
      </c>
      <c r="AV589" s="14" t="s">
        <v>172</v>
      </c>
      <c r="AW589" s="14" t="s">
        <v>36</v>
      </c>
      <c r="AX589" s="14" t="s">
        <v>88</v>
      </c>
      <c r="AY589" s="284" t="s">
        <v>156</v>
      </c>
    </row>
    <row r="590" s="2" customFormat="1" ht="16.5" customHeight="1">
      <c r="A590" s="39"/>
      <c r="B590" s="40"/>
      <c r="C590" s="253" t="s">
        <v>750</v>
      </c>
      <c r="D590" s="253" t="s">
        <v>439</v>
      </c>
      <c r="E590" s="254" t="s">
        <v>2024</v>
      </c>
      <c r="F590" s="255" t="s">
        <v>2025</v>
      </c>
      <c r="G590" s="256" t="s">
        <v>1176</v>
      </c>
      <c r="H590" s="257">
        <v>40.186</v>
      </c>
      <c r="I590" s="258"/>
      <c r="J590" s="259">
        <f>ROUND(I590*H590,2)</f>
        <v>0</v>
      </c>
      <c r="K590" s="255" t="s">
        <v>1177</v>
      </c>
      <c r="L590" s="260"/>
      <c r="M590" s="261" t="s">
        <v>1</v>
      </c>
      <c r="N590" s="262" t="s">
        <v>45</v>
      </c>
      <c r="O590" s="92"/>
      <c r="P590" s="236">
        <f>O590*H590</f>
        <v>0</v>
      </c>
      <c r="Q590" s="236">
        <v>0.00064000000000000005</v>
      </c>
      <c r="R590" s="236">
        <f>Q590*H590</f>
        <v>0.025719040000000002</v>
      </c>
      <c r="S590" s="236">
        <v>0</v>
      </c>
      <c r="T590" s="237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38" t="s">
        <v>292</v>
      </c>
      <c r="AT590" s="238" t="s">
        <v>439</v>
      </c>
      <c r="AU590" s="238" t="s">
        <v>90</v>
      </c>
      <c r="AY590" s="18" t="s">
        <v>156</v>
      </c>
      <c r="BE590" s="239">
        <f>IF(N590="základní",J590,0)</f>
        <v>0</v>
      </c>
      <c r="BF590" s="239">
        <f>IF(N590="snížená",J590,0)</f>
        <v>0</v>
      </c>
      <c r="BG590" s="239">
        <f>IF(N590="zákl. přenesená",J590,0)</f>
        <v>0</v>
      </c>
      <c r="BH590" s="239">
        <f>IF(N590="sníž. přenesená",J590,0)</f>
        <v>0</v>
      </c>
      <c r="BI590" s="239">
        <f>IF(N590="nulová",J590,0)</f>
        <v>0</v>
      </c>
      <c r="BJ590" s="18" t="s">
        <v>88</v>
      </c>
      <c r="BK590" s="239">
        <f>ROUND(I590*H590,2)</f>
        <v>0</v>
      </c>
      <c r="BL590" s="18" t="s">
        <v>229</v>
      </c>
      <c r="BM590" s="238" t="s">
        <v>2026</v>
      </c>
    </row>
    <row r="591" s="13" customFormat="1">
      <c r="A591" s="13"/>
      <c r="B591" s="263"/>
      <c r="C591" s="264"/>
      <c r="D591" s="240" t="s">
        <v>443</v>
      </c>
      <c r="E591" s="264"/>
      <c r="F591" s="266" t="s">
        <v>2027</v>
      </c>
      <c r="G591" s="264"/>
      <c r="H591" s="267">
        <v>40.186</v>
      </c>
      <c r="I591" s="268"/>
      <c r="J591" s="264"/>
      <c r="K591" s="264"/>
      <c r="L591" s="269"/>
      <c r="M591" s="270"/>
      <c r="N591" s="271"/>
      <c r="O591" s="271"/>
      <c r="P591" s="271"/>
      <c r="Q591" s="271"/>
      <c r="R591" s="271"/>
      <c r="S591" s="271"/>
      <c r="T591" s="272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73" t="s">
        <v>443</v>
      </c>
      <c r="AU591" s="273" t="s">
        <v>90</v>
      </c>
      <c r="AV591" s="13" t="s">
        <v>90</v>
      </c>
      <c r="AW591" s="13" t="s">
        <v>4</v>
      </c>
      <c r="AX591" s="13" t="s">
        <v>88</v>
      </c>
      <c r="AY591" s="273" t="s">
        <v>156</v>
      </c>
    </row>
    <row r="592" s="2" customFormat="1" ht="24.15" customHeight="1">
      <c r="A592" s="39"/>
      <c r="B592" s="40"/>
      <c r="C592" s="227" t="s">
        <v>755</v>
      </c>
      <c r="D592" s="227" t="s">
        <v>160</v>
      </c>
      <c r="E592" s="228" t="s">
        <v>2028</v>
      </c>
      <c r="F592" s="229" t="s">
        <v>2029</v>
      </c>
      <c r="G592" s="230" t="s">
        <v>1176</v>
      </c>
      <c r="H592" s="231">
        <v>36</v>
      </c>
      <c r="I592" s="232"/>
      <c r="J592" s="233">
        <f>ROUND(I592*H592,2)</f>
        <v>0</v>
      </c>
      <c r="K592" s="229" t="s">
        <v>1119</v>
      </c>
      <c r="L592" s="45"/>
      <c r="M592" s="234" t="s">
        <v>1</v>
      </c>
      <c r="N592" s="235" t="s">
        <v>45</v>
      </c>
      <c r="O592" s="92"/>
      <c r="P592" s="236">
        <f>O592*H592</f>
        <v>0</v>
      </c>
      <c r="Q592" s="236">
        <v>0</v>
      </c>
      <c r="R592" s="236">
        <f>Q592*H592</f>
        <v>0</v>
      </c>
      <c r="S592" s="236">
        <v>0.0035999999999999999</v>
      </c>
      <c r="T592" s="237">
        <f>S592*H592</f>
        <v>0.12959999999999999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8" t="s">
        <v>229</v>
      </c>
      <c r="AT592" s="238" t="s">
        <v>160</v>
      </c>
      <c r="AU592" s="238" t="s">
        <v>90</v>
      </c>
      <c r="AY592" s="18" t="s">
        <v>156</v>
      </c>
      <c r="BE592" s="239">
        <f>IF(N592="základní",J592,0)</f>
        <v>0</v>
      </c>
      <c r="BF592" s="239">
        <f>IF(N592="snížená",J592,0)</f>
        <v>0</v>
      </c>
      <c r="BG592" s="239">
        <f>IF(N592="zákl. přenesená",J592,0)</f>
        <v>0</v>
      </c>
      <c r="BH592" s="239">
        <f>IF(N592="sníž. přenesená",J592,0)</f>
        <v>0</v>
      </c>
      <c r="BI592" s="239">
        <f>IF(N592="nulová",J592,0)</f>
        <v>0</v>
      </c>
      <c r="BJ592" s="18" t="s">
        <v>88</v>
      </c>
      <c r="BK592" s="239">
        <f>ROUND(I592*H592,2)</f>
        <v>0</v>
      </c>
      <c r="BL592" s="18" t="s">
        <v>229</v>
      </c>
      <c r="BM592" s="238" t="s">
        <v>2030</v>
      </c>
    </row>
    <row r="593" s="2" customFormat="1">
      <c r="A593" s="39"/>
      <c r="B593" s="40"/>
      <c r="C593" s="41"/>
      <c r="D593" s="240" t="s">
        <v>1121</v>
      </c>
      <c r="E593" s="41"/>
      <c r="F593" s="285" t="s">
        <v>2031</v>
      </c>
      <c r="G593" s="41"/>
      <c r="H593" s="41"/>
      <c r="I593" s="242"/>
      <c r="J593" s="41"/>
      <c r="K593" s="41"/>
      <c r="L593" s="45"/>
      <c r="M593" s="243"/>
      <c r="N593" s="244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1121</v>
      </c>
      <c r="AU593" s="18" t="s">
        <v>90</v>
      </c>
    </row>
    <row r="594" s="2" customFormat="1">
      <c r="A594" s="39"/>
      <c r="B594" s="40"/>
      <c r="C594" s="41"/>
      <c r="D594" s="286" t="s">
        <v>1123</v>
      </c>
      <c r="E594" s="41"/>
      <c r="F594" s="287" t="s">
        <v>2032</v>
      </c>
      <c r="G594" s="41"/>
      <c r="H594" s="41"/>
      <c r="I594" s="242"/>
      <c r="J594" s="41"/>
      <c r="K594" s="41"/>
      <c r="L594" s="45"/>
      <c r="M594" s="243"/>
      <c r="N594" s="244"/>
      <c r="O594" s="92"/>
      <c r="P594" s="92"/>
      <c r="Q594" s="92"/>
      <c r="R594" s="92"/>
      <c r="S594" s="92"/>
      <c r="T594" s="93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1123</v>
      </c>
      <c r="AU594" s="18" t="s">
        <v>90</v>
      </c>
    </row>
    <row r="595" s="15" customFormat="1">
      <c r="A595" s="15"/>
      <c r="B595" s="288"/>
      <c r="C595" s="289"/>
      <c r="D595" s="240" t="s">
        <v>443</v>
      </c>
      <c r="E595" s="290" t="s">
        <v>1</v>
      </c>
      <c r="F595" s="291" t="s">
        <v>1932</v>
      </c>
      <c r="G595" s="289"/>
      <c r="H595" s="290" t="s">
        <v>1</v>
      </c>
      <c r="I595" s="292"/>
      <c r="J595" s="289"/>
      <c r="K595" s="289"/>
      <c r="L595" s="293"/>
      <c r="M595" s="294"/>
      <c r="N595" s="295"/>
      <c r="O595" s="295"/>
      <c r="P595" s="295"/>
      <c r="Q595" s="295"/>
      <c r="R595" s="295"/>
      <c r="S595" s="295"/>
      <c r="T595" s="296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97" t="s">
        <v>443</v>
      </c>
      <c r="AU595" s="297" t="s">
        <v>90</v>
      </c>
      <c r="AV595" s="15" t="s">
        <v>88</v>
      </c>
      <c r="AW595" s="15" t="s">
        <v>36</v>
      </c>
      <c r="AX595" s="15" t="s">
        <v>80</v>
      </c>
      <c r="AY595" s="297" t="s">
        <v>156</v>
      </c>
    </row>
    <row r="596" s="15" customFormat="1">
      <c r="A596" s="15"/>
      <c r="B596" s="288"/>
      <c r="C596" s="289"/>
      <c r="D596" s="240" t="s">
        <v>443</v>
      </c>
      <c r="E596" s="290" t="s">
        <v>1</v>
      </c>
      <c r="F596" s="291" t="s">
        <v>2033</v>
      </c>
      <c r="G596" s="289"/>
      <c r="H596" s="290" t="s">
        <v>1</v>
      </c>
      <c r="I596" s="292"/>
      <c r="J596" s="289"/>
      <c r="K596" s="289"/>
      <c r="L596" s="293"/>
      <c r="M596" s="294"/>
      <c r="N596" s="295"/>
      <c r="O596" s="295"/>
      <c r="P596" s="295"/>
      <c r="Q596" s="295"/>
      <c r="R596" s="295"/>
      <c r="S596" s="295"/>
      <c r="T596" s="296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97" t="s">
        <v>443</v>
      </c>
      <c r="AU596" s="297" t="s">
        <v>90</v>
      </c>
      <c r="AV596" s="15" t="s">
        <v>88</v>
      </c>
      <c r="AW596" s="15" t="s">
        <v>36</v>
      </c>
      <c r="AX596" s="15" t="s">
        <v>80</v>
      </c>
      <c r="AY596" s="297" t="s">
        <v>156</v>
      </c>
    </row>
    <row r="597" s="13" customFormat="1">
      <c r="A597" s="13"/>
      <c r="B597" s="263"/>
      <c r="C597" s="264"/>
      <c r="D597" s="240" t="s">
        <v>443</v>
      </c>
      <c r="E597" s="265" t="s">
        <v>1</v>
      </c>
      <c r="F597" s="266" t="s">
        <v>2034</v>
      </c>
      <c r="G597" s="264"/>
      <c r="H597" s="267">
        <v>36</v>
      </c>
      <c r="I597" s="268"/>
      <c r="J597" s="264"/>
      <c r="K597" s="264"/>
      <c r="L597" s="269"/>
      <c r="M597" s="270"/>
      <c r="N597" s="271"/>
      <c r="O597" s="271"/>
      <c r="P597" s="271"/>
      <c r="Q597" s="271"/>
      <c r="R597" s="271"/>
      <c r="S597" s="271"/>
      <c r="T597" s="272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73" t="s">
        <v>443</v>
      </c>
      <c r="AU597" s="273" t="s">
        <v>90</v>
      </c>
      <c r="AV597" s="13" t="s">
        <v>90</v>
      </c>
      <c r="AW597" s="13" t="s">
        <v>36</v>
      </c>
      <c r="AX597" s="13" t="s">
        <v>80</v>
      </c>
      <c r="AY597" s="273" t="s">
        <v>156</v>
      </c>
    </row>
    <row r="598" s="14" customFormat="1">
      <c r="A598" s="14"/>
      <c r="B598" s="274"/>
      <c r="C598" s="275"/>
      <c r="D598" s="240" t="s">
        <v>443</v>
      </c>
      <c r="E598" s="276" t="s">
        <v>1</v>
      </c>
      <c r="F598" s="277" t="s">
        <v>445</v>
      </c>
      <c r="G598" s="275"/>
      <c r="H598" s="278">
        <v>36</v>
      </c>
      <c r="I598" s="279"/>
      <c r="J598" s="275"/>
      <c r="K598" s="275"/>
      <c r="L598" s="280"/>
      <c r="M598" s="281"/>
      <c r="N598" s="282"/>
      <c r="O598" s="282"/>
      <c r="P598" s="282"/>
      <c r="Q598" s="282"/>
      <c r="R598" s="282"/>
      <c r="S598" s="282"/>
      <c r="T598" s="283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84" t="s">
        <v>443</v>
      </c>
      <c r="AU598" s="284" t="s">
        <v>90</v>
      </c>
      <c r="AV598" s="14" t="s">
        <v>172</v>
      </c>
      <c r="AW598" s="14" t="s">
        <v>36</v>
      </c>
      <c r="AX598" s="14" t="s">
        <v>88</v>
      </c>
      <c r="AY598" s="284" t="s">
        <v>156</v>
      </c>
    </row>
    <row r="599" s="2" customFormat="1" ht="24.15" customHeight="1">
      <c r="A599" s="39"/>
      <c r="B599" s="40"/>
      <c r="C599" s="227" t="s">
        <v>760</v>
      </c>
      <c r="D599" s="227" t="s">
        <v>160</v>
      </c>
      <c r="E599" s="228" t="s">
        <v>2035</v>
      </c>
      <c r="F599" s="229" t="s">
        <v>2036</v>
      </c>
      <c r="G599" s="230" t="s">
        <v>1241</v>
      </c>
      <c r="H599" s="231">
        <v>0.025999999999999999</v>
      </c>
      <c r="I599" s="232"/>
      <c r="J599" s="233">
        <f>ROUND(I599*H599,2)</f>
        <v>0</v>
      </c>
      <c r="K599" s="229" t="s">
        <v>1119</v>
      </c>
      <c r="L599" s="45"/>
      <c r="M599" s="234" t="s">
        <v>1</v>
      </c>
      <c r="N599" s="235" t="s">
        <v>45</v>
      </c>
      <c r="O599" s="92"/>
      <c r="P599" s="236">
        <f>O599*H599</f>
        <v>0</v>
      </c>
      <c r="Q599" s="236">
        <v>0</v>
      </c>
      <c r="R599" s="236">
        <f>Q599*H599</f>
        <v>0</v>
      </c>
      <c r="S599" s="236">
        <v>0</v>
      </c>
      <c r="T599" s="237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8" t="s">
        <v>229</v>
      </c>
      <c r="AT599" s="238" t="s">
        <v>160</v>
      </c>
      <c r="AU599" s="238" t="s">
        <v>90</v>
      </c>
      <c r="AY599" s="18" t="s">
        <v>156</v>
      </c>
      <c r="BE599" s="239">
        <f>IF(N599="základní",J599,0)</f>
        <v>0</v>
      </c>
      <c r="BF599" s="239">
        <f>IF(N599="snížená",J599,0)</f>
        <v>0</v>
      </c>
      <c r="BG599" s="239">
        <f>IF(N599="zákl. přenesená",J599,0)</f>
        <v>0</v>
      </c>
      <c r="BH599" s="239">
        <f>IF(N599="sníž. přenesená",J599,0)</f>
        <v>0</v>
      </c>
      <c r="BI599" s="239">
        <f>IF(N599="nulová",J599,0)</f>
        <v>0</v>
      </c>
      <c r="BJ599" s="18" t="s">
        <v>88</v>
      </c>
      <c r="BK599" s="239">
        <f>ROUND(I599*H599,2)</f>
        <v>0</v>
      </c>
      <c r="BL599" s="18" t="s">
        <v>229</v>
      </c>
      <c r="BM599" s="238" t="s">
        <v>2037</v>
      </c>
    </row>
    <row r="600" s="2" customFormat="1">
      <c r="A600" s="39"/>
      <c r="B600" s="40"/>
      <c r="C600" s="41"/>
      <c r="D600" s="240" t="s">
        <v>1121</v>
      </c>
      <c r="E600" s="41"/>
      <c r="F600" s="285" t="s">
        <v>2038</v>
      </c>
      <c r="G600" s="41"/>
      <c r="H600" s="41"/>
      <c r="I600" s="242"/>
      <c r="J600" s="41"/>
      <c r="K600" s="41"/>
      <c r="L600" s="45"/>
      <c r="M600" s="243"/>
      <c r="N600" s="244"/>
      <c r="O600" s="92"/>
      <c r="P600" s="92"/>
      <c r="Q600" s="92"/>
      <c r="R600" s="92"/>
      <c r="S600" s="92"/>
      <c r="T600" s="93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1121</v>
      </c>
      <c r="AU600" s="18" t="s">
        <v>90</v>
      </c>
    </row>
    <row r="601" s="2" customFormat="1">
      <c r="A601" s="39"/>
      <c r="B601" s="40"/>
      <c r="C601" s="41"/>
      <c r="D601" s="286" t="s">
        <v>1123</v>
      </c>
      <c r="E601" s="41"/>
      <c r="F601" s="287" t="s">
        <v>2039</v>
      </c>
      <c r="G601" s="41"/>
      <c r="H601" s="41"/>
      <c r="I601" s="242"/>
      <c r="J601" s="41"/>
      <c r="K601" s="41"/>
      <c r="L601" s="45"/>
      <c r="M601" s="243"/>
      <c r="N601" s="244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1123</v>
      </c>
      <c r="AU601" s="18" t="s">
        <v>90</v>
      </c>
    </row>
    <row r="602" s="12" customFormat="1" ht="22.8" customHeight="1">
      <c r="A602" s="12"/>
      <c r="B602" s="211"/>
      <c r="C602" s="212"/>
      <c r="D602" s="213" t="s">
        <v>79</v>
      </c>
      <c r="E602" s="225" t="s">
        <v>2040</v>
      </c>
      <c r="F602" s="225" t="s">
        <v>2041</v>
      </c>
      <c r="G602" s="212"/>
      <c r="H602" s="212"/>
      <c r="I602" s="215"/>
      <c r="J602" s="226">
        <f>BK602</f>
        <v>0</v>
      </c>
      <c r="K602" s="212"/>
      <c r="L602" s="217"/>
      <c r="M602" s="218"/>
      <c r="N602" s="219"/>
      <c r="O602" s="219"/>
      <c r="P602" s="220">
        <f>SUM(P603:P612)</f>
        <v>0</v>
      </c>
      <c r="Q602" s="219"/>
      <c r="R602" s="220">
        <f>SUM(R603:R612)</f>
        <v>0.065122399999999997</v>
      </c>
      <c r="S602" s="219"/>
      <c r="T602" s="221">
        <f>SUM(T603:T612)</f>
        <v>0</v>
      </c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R602" s="222" t="s">
        <v>90</v>
      </c>
      <c r="AT602" s="223" t="s">
        <v>79</v>
      </c>
      <c r="AU602" s="223" t="s">
        <v>88</v>
      </c>
      <c r="AY602" s="222" t="s">
        <v>156</v>
      </c>
      <c r="BK602" s="224">
        <f>SUM(BK603:BK612)</f>
        <v>0</v>
      </c>
    </row>
    <row r="603" s="2" customFormat="1" ht="16.5" customHeight="1">
      <c r="A603" s="39"/>
      <c r="B603" s="40"/>
      <c r="C603" s="227" t="s">
        <v>765</v>
      </c>
      <c r="D603" s="227" t="s">
        <v>160</v>
      </c>
      <c r="E603" s="228" t="s">
        <v>2042</v>
      </c>
      <c r="F603" s="229" t="s">
        <v>2043</v>
      </c>
      <c r="G603" s="230" t="s">
        <v>1176</v>
      </c>
      <c r="H603" s="231">
        <v>22.149999999999999</v>
      </c>
      <c r="I603" s="232"/>
      <c r="J603" s="233">
        <f>ROUND(I603*H603,2)</f>
        <v>0</v>
      </c>
      <c r="K603" s="229" t="s">
        <v>1177</v>
      </c>
      <c r="L603" s="45"/>
      <c r="M603" s="234" t="s">
        <v>1</v>
      </c>
      <c r="N603" s="235" t="s">
        <v>45</v>
      </c>
      <c r="O603" s="92"/>
      <c r="P603" s="236">
        <f>O603*H603</f>
        <v>0</v>
      </c>
      <c r="Q603" s="236">
        <v>0</v>
      </c>
      <c r="R603" s="236">
        <f>Q603*H603</f>
        <v>0</v>
      </c>
      <c r="S603" s="236">
        <v>0</v>
      </c>
      <c r="T603" s="237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38" t="s">
        <v>229</v>
      </c>
      <c r="AT603" s="238" t="s">
        <v>160</v>
      </c>
      <c r="AU603" s="238" t="s">
        <v>90</v>
      </c>
      <c r="AY603" s="18" t="s">
        <v>156</v>
      </c>
      <c r="BE603" s="239">
        <f>IF(N603="základní",J603,0)</f>
        <v>0</v>
      </c>
      <c r="BF603" s="239">
        <f>IF(N603="snížená",J603,0)</f>
        <v>0</v>
      </c>
      <c r="BG603" s="239">
        <f>IF(N603="zákl. přenesená",J603,0)</f>
        <v>0</v>
      </c>
      <c r="BH603" s="239">
        <f>IF(N603="sníž. přenesená",J603,0)</f>
        <v>0</v>
      </c>
      <c r="BI603" s="239">
        <f>IF(N603="nulová",J603,0)</f>
        <v>0</v>
      </c>
      <c r="BJ603" s="18" t="s">
        <v>88</v>
      </c>
      <c r="BK603" s="239">
        <f>ROUND(I603*H603,2)</f>
        <v>0</v>
      </c>
      <c r="BL603" s="18" t="s">
        <v>229</v>
      </c>
      <c r="BM603" s="238" t="s">
        <v>2044</v>
      </c>
    </row>
    <row r="604" s="2" customFormat="1">
      <c r="A604" s="39"/>
      <c r="B604" s="40"/>
      <c r="C604" s="41"/>
      <c r="D604" s="240" t="s">
        <v>1121</v>
      </c>
      <c r="E604" s="41"/>
      <c r="F604" s="285" t="s">
        <v>2045</v>
      </c>
      <c r="G604" s="41"/>
      <c r="H604" s="41"/>
      <c r="I604" s="242"/>
      <c r="J604" s="41"/>
      <c r="K604" s="41"/>
      <c r="L604" s="45"/>
      <c r="M604" s="243"/>
      <c r="N604" s="244"/>
      <c r="O604" s="92"/>
      <c r="P604" s="92"/>
      <c r="Q604" s="92"/>
      <c r="R604" s="92"/>
      <c r="S604" s="92"/>
      <c r="T604" s="93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1121</v>
      </c>
      <c r="AU604" s="18" t="s">
        <v>90</v>
      </c>
    </row>
    <row r="605" s="15" customFormat="1">
      <c r="A605" s="15"/>
      <c r="B605" s="288"/>
      <c r="C605" s="289"/>
      <c r="D605" s="240" t="s">
        <v>443</v>
      </c>
      <c r="E605" s="290" t="s">
        <v>1</v>
      </c>
      <c r="F605" s="291" t="s">
        <v>2022</v>
      </c>
      <c r="G605" s="289"/>
      <c r="H605" s="290" t="s">
        <v>1</v>
      </c>
      <c r="I605" s="292"/>
      <c r="J605" s="289"/>
      <c r="K605" s="289"/>
      <c r="L605" s="293"/>
      <c r="M605" s="294"/>
      <c r="N605" s="295"/>
      <c r="O605" s="295"/>
      <c r="P605" s="295"/>
      <c r="Q605" s="295"/>
      <c r="R605" s="295"/>
      <c r="S605" s="295"/>
      <c r="T605" s="296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97" t="s">
        <v>443</v>
      </c>
      <c r="AU605" s="297" t="s">
        <v>90</v>
      </c>
      <c r="AV605" s="15" t="s">
        <v>88</v>
      </c>
      <c r="AW605" s="15" t="s">
        <v>36</v>
      </c>
      <c r="AX605" s="15" t="s">
        <v>80</v>
      </c>
      <c r="AY605" s="297" t="s">
        <v>156</v>
      </c>
    </row>
    <row r="606" s="13" customFormat="1">
      <c r="A606" s="13"/>
      <c r="B606" s="263"/>
      <c r="C606" s="264"/>
      <c r="D606" s="240" t="s">
        <v>443</v>
      </c>
      <c r="E606" s="265" t="s">
        <v>1</v>
      </c>
      <c r="F606" s="266" t="s">
        <v>2046</v>
      </c>
      <c r="G606" s="264"/>
      <c r="H606" s="267">
        <v>22.149999999999999</v>
      </c>
      <c r="I606" s="268"/>
      <c r="J606" s="264"/>
      <c r="K606" s="264"/>
      <c r="L606" s="269"/>
      <c r="M606" s="270"/>
      <c r="N606" s="271"/>
      <c r="O606" s="271"/>
      <c r="P606" s="271"/>
      <c r="Q606" s="271"/>
      <c r="R606" s="271"/>
      <c r="S606" s="271"/>
      <c r="T606" s="272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73" t="s">
        <v>443</v>
      </c>
      <c r="AU606" s="273" t="s">
        <v>90</v>
      </c>
      <c r="AV606" s="13" t="s">
        <v>90</v>
      </c>
      <c r="AW606" s="13" t="s">
        <v>36</v>
      </c>
      <c r="AX606" s="13" t="s">
        <v>80</v>
      </c>
      <c r="AY606" s="273" t="s">
        <v>156</v>
      </c>
    </row>
    <row r="607" s="14" customFormat="1">
      <c r="A607" s="14"/>
      <c r="B607" s="274"/>
      <c r="C607" s="275"/>
      <c r="D607" s="240" t="s">
        <v>443</v>
      </c>
      <c r="E607" s="276" t="s">
        <v>1</v>
      </c>
      <c r="F607" s="277" t="s">
        <v>445</v>
      </c>
      <c r="G607" s="275"/>
      <c r="H607" s="278">
        <v>22.149999999999999</v>
      </c>
      <c r="I607" s="279"/>
      <c r="J607" s="275"/>
      <c r="K607" s="275"/>
      <c r="L607" s="280"/>
      <c r="M607" s="281"/>
      <c r="N607" s="282"/>
      <c r="O607" s="282"/>
      <c r="P607" s="282"/>
      <c r="Q607" s="282"/>
      <c r="R607" s="282"/>
      <c r="S607" s="282"/>
      <c r="T607" s="283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84" t="s">
        <v>443</v>
      </c>
      <c r="AU607" s="284" t="s">
        <v>90</v>
      </c>
      <c r="AV607" s="14" t="s">
        <v>172</v>
      </c>
      <c r="AW607" s="14" t="s">
        <v>36</v>
      </c>
      <c r="AX607" s="14" t="s">
        <v>88</v>
      </c>
      <c r="AY607" s="284" t="s">
        <v>156</v>
      </c>
    </row>
    <row r="608" s="2" customFormat="1" ht="16.5" customHeight="1">
      <c r="A608" s="39"/>
      <c r="B608" s="40"/>
      <c r="C608" s="253" t="s">
        <v>770</v>
      </c>
      <c r="D608" s="253" t="s">
        <v>439</v>
      </c>
      <c r="E608" s="254" t="s">
        <v>2047</v>
      </c>
      <c r="F608" s="255" t="s">
        <v>2048</v>
      </c>
      <c r="G608" s="256" t="s">
        <v>1176</v>
      </c>
      <c r="H608" s="257">
        <v>23.257999999999999</v>
      </c>
      <c r="I608" s="258"/>
      <c r="J608" s="259">
        <f>ROUND(I608*H608,2)</f>
        <v>0</v>
      </c>
      <c r="K608" s="255" t="s">
        <v>1177</v>
      </c>
      <c r="L608" s="260"/>
      <c r="M608" s="261" t="s">
        <v>1</v>
      </c>
      <c r="N608" s="262" t="s">
        <v>45</v>
      </c>
      <c r="O608" s="92"/>
      <c r="P608" s="236">
        <f>O608*H608</f>
        <v>0</v>
      </c>
      <c r="Q608" s="236">
        <v>0.0028</v>
      </c>
      <c r="R608" s="236">
        <f>Q608*H608</f>
        <v>0.065122399999999997</v>
      </c>
      <c r="S608" s="236">
        <v>0</v>
      </c>
      <c r="T608" s="237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38" t="s">
        <v>292</v>
      </c>
      <c r="AT608" s="238" t="s">
        <v>439</v>
      </c>
      <c r="AU608" s="238" t="s">
        <v>90</v>
      </c>
      <c r="AY608" s="18" t="s">
        <v>156</v>
      </c>
      <c r="BE608" s="239">
        <f>IF(N608="základní",J608,0)</f>
        <v>0</v>
      </c>
      <c r="BF608" s="239">
        <f>IF(N608="snížená",J608,0)</f>
        <v>0</v>
      </c>
      <c r="BG608" s="239">
        <f>IF(N608="zákl. přenesená",J608,0)</f>
        <v>0</v>
      </c>
      <c r="BH608" s="239">
        <f>IF(N608="sníž. přenesená",J608,0)</f>
        <v>0</v>
      </c>
      <c r="BI608" s="239">
        <f>IF(N608="nulová",J608,0)</f>
        <v>0</v>
      </c>
      <c r="BJ608" s="18" t="s">
        <v>88</v>
      </c>
      <c r="BK608" s="239">
        <f>ROUND(I608*H608,2)</f>
        <v>0</v>
      </c>
      <c r="BL608" s="18" t="s">
        <v>229</v>
      </c>
      <c r="BM608" s="238" t="s">
        <v>2049</v>
      </c>
    </row>
    <row r="609" s="13" customFormat="1">
      <c r="A609" s="13"/>
      <c r="B609" s="263"/>
      <c r="C609" s="264"/>
      <c r="D609" s="240" t="s">
        <v>443</v>
      </c>
      <c r="E609" s="264"/>
      <c r="F609" s="266" t="s">
        <v>2050</v>
      </c>
      <c r="G609" s="264"/>
      <c r="H609" s="267">
        <v>23.257999999999999</v>
      </c>
      <c r="I609" s="268"/>
      <c r="J609" s="264"/>
      <c r="K609" s="264"/>
      <c r="L609" s="269"/>
      <c r="M609" s="270"/>
      <c r="N609" s="271"/>
      <c r="O609" s="271"/>
      <c r="P609" s="271"/>
      <c r="Q609" s="271"/>
      <c r="R609" s="271"/>
      <c r="S609" s="271"/>
      <c r="T609" s="27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73" t="s">
        <v>443</v>
      </c>
      <c r="AU609" s="273" t="s">
        <v>90</v>
      </c>
      <c r="AV609" s="13" t="s">
        <v>90</v>
      </c>
      <c r="AW609" s="13" t="s">
        <v>4</v>
      </c>
      <c r="AX609" s="13" t="s">
        <v>88</v>
      </c>
      <c r="AY609" s="273" t="s">
        <v>156</v>
      </c>
    </row>
    <row r="610" s="2" customFormat="1" ht="24.15" customHeight="1">
      <c r="A610" s="39"/>
      <c r="B610" s="40"/>
      <c r="C610" s="227" t="s">
        <v>775</v>
      </c>
      <c r="D610" s="227" t="s">
        <v>160</v>
      </c>
      <c r="E610" s="228" t="s">
        <v>2051</v>
      </c>
      <c r="F610" s="229" t="s">
        <v>2052</v>
      </c>
      <c r="G610" s="230" t="s">
        <v>1241</v>
      </c>
      <c r="H610" s="231">
        <v>0.065000000000000002</v>
      </c>
      <c r="I610" s="232"/>
      <c r="J610" s="233">
        <f>ROUND(I610*H610,2)</f>
        <v>0</v>
      </c>
      <c r="K610" s="229" t="s">
        <v>1119</v>
      </c>
      <c r="L610" s="45"/>
      <c r="M610" s="234" t="s">
        <v>1</v>
      </c>
      <c r="N610" s="235" t="s">
        <v>45</v>
      </c>
      <c r="O610" s="92"/>
      <c r="P610" s="236">
        <f>O610*H610</f>
        <v>0</v>
      </c>
      <c r="Q610" s="236">
        <v>0</v>
      </c>
      <c r="R610" s="236">
        <f>Q610*H610</f>
        <v>0</v>
      </c>
      <c r="S610" s="236">
        <v>0</v>
      </c>
      <c r="T610" s="237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8" t="s">
        <v>229</v>
      </c>
      <c r="AT610" s="238" t="s">
        <v>160</v>
      </c>
      <c r="AU610" s="238" t="s">
        <v>90</v>
      </c>
      <c r="AY610" s="18" t="s">
        <v>156</v>
      </c>
      <c r="BE610" s="239">
        <f>IF(N610="základní",J610,0)</f>
        <v>0</v>
      </c>
      <c r="BF610" s="239">
        <f>IF(N610="snížená",J610,0)</f>
        <v>0</v>
      </c>
      <c r="BG610" s="239">
        <f>IF(N610="zákl. přenesená",J610,0)</f>
        <v>0</v>
      </c>
      <c r="BH610" s="239">
        <f>IF(N610="sníž. přenesená",J610,0)</f>
        <v>0</v>
      </c>
      <c r="BI610" s="239">
        <f>IF(N610="nulová",J610,0)</f>
        <v>0</v>
      </c>
      <c r="BJ610" s="18" t="s">
        <v>88</v>
      </c>
      <c r="BK610" s="239">
        <f>ROUND(I610*H610,2)</f>
        <v>0</v>
      </c>
      <c r="BL610" s="18" t="s">
        <v>229</v>
      </c>
      <c r="BM610" s="238" t="s">
        <v>2053</v>
      </c>
    </row>
    <row r="611" s="2" customFormat="1">
      <c r="A611" s="39"/>
      <c r="B611" s="40"/>
      <c r="C611" s="41"/>
      <c r="D611" s="240" t="s">
        <v>1121</v>
      </c>
      <c r="E611" s="41"/>
      <c r="F611" s="285" t="s">
        <v>2054</v>
      </c>
      <c r="G611" s="41"/>
      <c r="H611" s="41"/>
      <c r="I611" s="242"/>
      <c r="J611" s="41"/>
      <c r="K611" s="41"/>
      <c r="L611" s="45"/>
      <c r="M611" s="243"/>
      <c r="N611" s="244"/>
      <c r="O611" s="92"/>
      <c r="P611" s="92"/>
      <c r="Q611" s="92"/>
      <c r="R611" s="92"/>
      <c r="S611" s="92"/>
      <c r="T611" s="93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1121</v>
      </c>
      <c r="AU611" s="18" t="s">
        <v>90</v>
      </c>
    </row>
    <row r="612" s="2" customFormat="1">
      <c r="A612" s="39"/>
      <c r="B612" s="40"/>
      <c r="C612" s="41"/>
      <c r="D612" s="286" t="s">
        <v>1123</v>
      </c>
      <c r="E612" s="41"/>
      <c r="F612" s="287" t="s">
        <v>2055</v>
      </c>
      <c r="G612" s="41"/>
      <c r="H612" s="41"/>
      <c r="I612" s="242"/>
      <c r="J612" s="41"/>
      <c r="K612" s="41"/>
      <c r="L612" s="45"/>
      <c r="M612" s="243"/>
      <c r="N612" s="244"/>
      <c r="O612" s="92"/>
      <c r="P612" s="92"/>
      <c r="Q612" s="92"/>
      <c r="R612" s="92"/>
      <c r="S612" s="92"/>
      <c r="T612" s="93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1123</v>
      </c>
      <c r="AU612" s="18" t="s">
        <v>90</v>
      </c>
    </row>
    <row r="613" s="12" customFormat="1" ht="22.8" customHeight="1">
      <c r="A613" s="12"/>
      <c r="B613" s="211"/>
      <c r="C613" s="212"/>
      <c r="D613" s="213" t="s">
        <v>79</v>
      </c>
      <c r="E613" s="225" t="s">
        <v>1559</v>
      </c>
      <c r="F613" s="225" t="s">
        <v>1560</v>
      </c>
      <c r="G613" s="212"/>
      <c r="H613" s="212"/>
      <c r="I613" s="215"/>
      <c r="J613" s="226">
        <f>BK613</f>
        <v>0</v>
      </c>
      <c r="K613" s="212"/>
      <c r="L613" s="217"/>
      <c r="M613" s="218"/>
      <c r="N613" s="219"/>
      <c r="O613" s="219"/>
      <c r="P613" s="220">
        <f>SUM(P614:P684)</f>
        <v>0</v>
      </c>
      <c r="Q613" s="219"/>
      <c r="R613" s="220">
        <f>SUM(R614:R684)</f>
        <v>1.7431024400000001</v>
      </c>
      <c r="S613" s="219"/>
      <c r="T613" s="221">
        <f>SUM(T614:T684)</f>
        <v>0</v>
      </c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222" t="s">
        <v>155</v>
      </c>
      <c r="AT613" s="223" t="s">
        <v>79</v>
      </c>
      <c r="AU613" s="223" t="s">
        <v>88</v>
      </c>
      <c r="AY613" s="222" t="s">
        <v>156</v>
      </c>
      <c r="BK613" s="224">
        <f>SUM(BK614:BK684)</f>
        <v>0</v>
      </c>
    </row>
    <row r="614" s="2" customFormat="1" ht="33" customHeight="1">
      <c r="A614" s="39"/>
      <c r="B614" s="40"/>
      <c r="C614" s="227" t="s">
        <v>780</v>
      </c>
      <c r="D614" s="227" t="s">
        <v>160</v>
      </c>
      <c r="E614" s="228" t="s">
        <v>2056</v>
      </c>
      <c r="F614" s="229" t="s">
        <v>2057</v>
      </c>
      <c r="G614" s="230" t="s">
        <v>1118</v>
      </c>
      <c r="H614" s="231">
        <v>0.218</v>
      </c>
      <c r="I614" s="232"/>
      <c r="J614" s="233">
        <f>ROUND(I614*H614,2)</f>
        <v>0</v>
      </c>
      <c r="K614" s="229" t="s">
        <v>1119</v>
      </c>
      <c r="L614" s="45"/>
      <c r="M614" s="234" t="s">
        <v>1</v>
      </c>
      <c r="N614" s="235" t="s">
        <v>45</v>
      </c>
      <c r="O614" s="92"/>
      <c r="P614" s="236">
        <f>O614*H614</f>
        <v>0</v>
      </c>
      <c r="Q614" s="236">
        <v>0.00189</v>
      </c>
      <c r="R614" s="236">
        <f>Q614*H614</f>
        <v>0.00041201999999999998</v>
      </c>
      <c r="S614" s="236">
        <v>0</v>
      </c>
      <c r="T614" s="237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8" t="s">
        <v>229</v>
      </c>
      <c r="AT614" s="238" t="s">
        <v>160</v>
      </c>
      <c r="AU614" s="238" t="s">
        <v>90</v>
      </c>
      <c r="AY614" s="18" t="s">
        <v>156</v>
      </c>
      <c r="BE614" s="239">
        <f>IF(N614="základní",J614,0)</f>
        <v>0</v>
      </c>
      <c r="BF614" s="239">
        <f>IF(N614="snížená",J614,0)</f>
        <v>0</v>
      </c>
      <c r="BG614" s="239">
        <f>IF(N614="zákl. přenesená",J614,0)</f>
        <v>0</v>
      </c>
      <c r="BH614" s="239">
        <f>IF(N614="sníž. přenesená",J614,0)</f>
        <v>0</v>
      </c>
      <c r="BI614" s="239">
        <f>IF(N614="nulová",J614,0)</f>
        <v>0</v>
      </c>
      <c r="BJ614" s="18" t="s">
        <v>88</v>
      </c>
      <c r="BK614" s="239">
        <f>ROUND(I614*H614,2)</f>
        <v>0</v>
      </c>
      <c r="BL614" s="18" t="s">
        <v>229</v>
      </c>
      <c r="BM614" s="238" t="s">
        <v>2058</v>
      </c>
    </row>
    <row r="615" s="2" customFormat="1">
      <c r="A615" s="39"/>
      <c r="B615" s="40"/>
      <c r="C615" s="41"/>
      <c r="D615" s="240" t="s">
        <v>1121</v>
      </c>
      <c r="E615" s="41"/>
      <c r="F615" s="285" t="s">
        <v>2059</v>
      </c>
      <c r="G615" s="41"/>
      <c r="H615" s="41"/>
      <c r="I615" s="242"/>
      <c r="J615" s="41"/>
      <c r="K615" s="41"/>
      <c r="L615" s="45"/>
      <c r="M615" s="243"/>
      <c r="N615" s="244"/>
      <c r="O615" s="92"/>
      <c r="P615" s="92"/>
      <c r="Q615" s="92"/>
      <c r="R615" s="92"/>
      <c r="S615" s="92"/>
      <c r="T615" s="93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1121</v>
      </c>
      <c r="AU615" s="18" t="s">
        <v>90</v>
      </c>
    </row>
    <row r="616" s="2" customFormat="1">
      <c r="A616" s="39"/>
      <c r="B616" s="40"/>
      <c r="C616" s="41"/>
      <c r="D616" s="286" t="s">
        <v>1123</v>
      </c>
      <c r="E616" s="41"/>
      <c r="F616" s="287" t="s">
        <v>2060</v>
      </c>
      <c r="G616" s="41"/>
      <c r="H616" s="41"/>
      <c r="I616" s="242"/>
      <c r="J616" s="41"/>
      <c r="K616" s="41"/>
      <c r="L616" s="45"/>
      <c r="M616" s="243"/>
      <c r="N616" s="244"/>
      <c r="O616" s="92"/>
      <c r="P616" s="92"/>
      <c r="Q616" s="92"/>
      <c r="R616" s="92"/>
      <c r="S616" s="92"/>
      <c r="T616" s="93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1123</v>
      </c>
      <c r="AU616" s="18" t="s">
        <v>90</v>
      </c>
    </row>
    <row r="617" s="15" customFormat="1">
      <c r="A617" s="15"/>
      <c r="B617" s="288"/>
      <c r="C617" s="289"/>
      <c r="D617" s="240" t="s">
        <v>443</v>
      </c>
      <c r="E617" s="290" t="s">
        <v>1</v>
      </c>
      <c r="F617" s="291" t="s">
        <v>2061</v>
      </c>
      <c r="G617" s="289"/>
      <c r="H617" s="290" t="s">
        <v>1</v>
      </c>
      <c r="I617" s="292"/>
      <c r="J617" s="289"/>
      <c r="K617" s="289"/>
      <c r="L617" s="293"/>
      <c r="M617" s="294"/>
      <c r="N617" s="295"/>
      <c r="O617" s="295"/>
      <c r="P617" s="295"/>
      <c r="Q617" s="295"/>
      <c r="R617" s="295"/>
      <c r="S617" s="295"/>
      <c r="T617" s="296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97" t="s">
        <v>443</v>
      </c>
      <c r="AU617" s="297" t="s">
        <v>90</v>
      </c>
      <c r="AV617" s="15" t="s">
        <v>88</v>
      </c>
      <c r="AW617" s="15" t="s">
        <v>36</v>
      </c>
      <c r="AX617" s="15" t="s">
        <v>80</v>
      </c>
      <c r="AY617" s="297" t="s">
        <v>156</v>
      </c>
    </row>
    <row r="618" s="13" customFormat="1">
      <c r="A618" s="13"/>
      <c r="B618" s="263"/>
      <c r="C618" s="264"/>
      <c r="D618" s="240" t="s">
        <v>443</v>
      </c>
      <c r="E618" s="265" t="s">
        <v>1</v>
      </c>
      <c r="F618" s="266" t="s">
        <v>2062</v>
      </c>
      <c r="G618" s="264"/>
      <c r="H618" s="267">
        <v>0.092999999999999999</v>
      </c>
      <c r="I618" s="268"/>
      <c r="J618" s="264"/>
      <c r="K618" s="264"/>
      <c r="L618" s="269"/>
      <c r="M618" s="270"/>
      <c r="N618" s="271"/>
      <c r="O618" s="271"/>
      <c r="P618" s="271"/>
      <c r="Q618" s="271"/>
      <c r="R618" s="271"/>
      <c r="S618" s="271"/>
      <c r="T618" s="27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73" t="s">
        <v>443</v>
      </c>
      <c r="AU618" s="273" t="s">
        <v>90</v>
      </c>
      <c r="AV618" s="13" t="s">
        <v>90</v>
      </c>
      <c r="AW618" s="13" t="s">
        <v>36</v>
      </c>
      <c r="AX618" s="13" t="s">
        <v>80</v>
      </c>
      <c r="AY618" s="273" t="s">
        <v>156</v>
      </c>
    </row>
    <row r="619" s="15" customFormat="1">
      <c r="A619" s="15"/>
      <c r="B619" s="288"/>
      <c r="C619" s="289"/>
      <c r="D619" s="240" t="s">
        <v>443</v>
      </c>
      <c r="E619" s="290" t="s">
        <v>1</v>
      </c>
      <c r="F619" s="291" t="s">
        <v>2063</v>
      </c>
      <c r="G619" s="289"/>
      <c r="H619" s="290" t="s">
        <v>1</v>
      </c>
      <c r="I619" s="292"/>
      <c r="J619" s="289"/>
      <c r="K619" s="289"/>
      <c r="L619" s="293"/>
      <c r="M619" s="294"/>
      <c r="N619" s="295"/>
      <c r="O619" s="295"/>
      <c r="P619" s="295"/>
      <c r="Q619" s="295"/>
      <c r="R619" s="295"/>
      <c r="S619" s="295"/>
      <c r="T619" s="296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97" t="s">
        <v>443</v>
      </c>
      <c r="AU619" s="297" t="s">
        <v>90</v>
      </c>
      <c r="AV619" s="15" t="s">
        <v>88</v>
      </c>
      <c r="AW619" s="15" t="s">
        <v>36</v>
      </c>
      <c r="AX619" s="15" t="s">
        <v>80</v>
      </c>
      <c r="AY619" s="297" t="s">
        <v>156</v>
      </c>
    </row>
    <row r="620" s="13" customFormat="1">
      <c r="A620" s="13"/>
      <c r="B620" s="263"/>
      <c r="C620" s="264"/>
      <c r="D620" s="240" t="s">
        <v>443</v>
      </c>
      <c r="E620" s="265" t="s">
        <v>1</v>
      </c>
      <c r="F620" s="266" t="s">
        <v>2064</v>
      </c>
      <c r="G620" s="264"/>
      <c r="H620" s="267">
        <v>0.125</v>
      </c>
      <c r="I620" s="268"/>
      <c r="J620" s="264"/>
      <c r="K620" s="264"/>
      <c r="L620" s="269"/>
      <c r="M620" s="270"/>
      <c r="N620" s="271"/>
      <c r="O620" s="271"/>
      <c r="P620" s="271"/>
      <c r="Q620" s="271"/>
      <c r="R620" s="271"/>
      <c r="S620" s="271"/>
      <c r="T620" s="272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73" t="s">
        <v>443</v>
      </c>
      <c r="AU620" s="273" t="s">
        <v>90</v>
      </c>
      <c r="AV620" s="13" t="s">
        <v>90</v>
      </c>
      <c r="AW620" s="13" t="s">
        <v>36</v>
      </c>
      <c r="AX620" s="13" t="s">
        <v>80</v>
      </c>
      <c r="AY620" s="273" t="s">
        <v>156</v>
      </c>
    </row>
    <row r="621" s="14" customFormat="1">
      <c r="A621" s="14"/>
      <c r="B621" s="274"/>
      <c r="C621" s="275"/>
      <c r="D621" s="240" t="s">
        <v>443</v>
      </c>
      <c r="E621" s="276" t="s">
        <v>1</v>
      </c>
      <c r="F621" s="277" t="s">
        <v>445</v>
      </c>
      <c r="G621" s="275"/>
      <c r="H621" s="278">
        <v>0.218</v>
      </c>
      <c r="I621" s="279"/>
      <c r="J621" s="275"/>
      <c r="K621" s="275"/>
      <c r="L621" s="280"/>
      <c r="M621" s="281"/>
      <c r="N621" s="282"/>
      <c r="O621" s="282"/>
      <c r="P621" s="282"/>
      <c r="Q621" s="282"/>
      <c r="R621" s="282"/>
      <c r="S621" s="282"/>
      <c r="T621" s="283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84" t="s">
        <v>443</v>
      </c>
      <c r="AU621" s="284" t="s">
        <v>90</v>
      </c>
      <c r="AV621" s="14" t="s">
        <v>172</v>
      </c>
      <c r="AW621" s="14" t="s">
        <v>36</v>
      </c>
      <c r="AX621" s="14" t="s">
        <v>88</v>
      </c>
      <c r="AY621" s="284" t="s">
        <v>156</v>
      </c>
    </row>
    <row r="622" s="2" customFormat="1" ht="37.8" customHeight="1">
      <c r="A622" s="39"/>
      <c r="B622" s="40"/>
      <c r="C622" s="227" t="s">
        <v>785</v>
      </c>
      <c r="D622" s="227" t="s">
        <v>160</v>
      </c>
      <c r="E622" s="228" t="s">
        <v>2065</v>
      </c>
      <c r="F622" s="229" t="s">
        <v>2066</v>
      </c>
      <c r="G622" s="230" t="s">
        <v>946</v>
      </c>
      <c r="H622" s="231">
        <v>9.6999999999999993</v>
      </c>
      <c r="I622" s="232"/>
      <c r="J622" s="233">
        <f>ROUND(I622*H622,2)</f>
        <v>0</v>
      </c>
      <c r="K622" s="229" t="s">
        <v>1119</v>
      </c>
      <c r="L622" s="45"/>
      <c r="M622" s="234" t="s">
        <v>1</v>
      </c>
      <c r="N622" s="235" t="s">
        <v>45</v>
      </c>
      <c r="O622" s="92"/>
      <c r="P622" s="236">
        <f>O622*H622</f>
        <v>0</v>
      </c>
      <c r="Q622" s="236">
        <v>0</v>
      </c>
      <c r="R622" s="236">
        <f>Q622*H622</f>
        <v>0</v>
      </c>
      <c r="S622" s="236">
        <v>0</v>
      </c>
      <c r="T622" s="237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38" t="s">
        <v>229</v>
      </c>
      <c r="AT622" s="238" t="s">
        <v>160</v>
      </c>
      <c r="AU622" s="238" t="s">
        <v>90</v>
      </c>
      <c r="AY622" s="18" t="s">
        <v>156</v>
      </c>
      <c r="BE622" s="239">
        <f>IF(N622="základní",J622,0)</f>
        <v>0</v>
      </c>
      <c r="BF622" s="239">
        <f>IF(N622="snížená",J622,0)</f>
        <v>0</v>
      </c>
      <c r="BG622" s="239">
        <f>IF(N622="zákl. přenesená",J622,0)</f>
        <v>0</v>
      </c>
      <c r="BH622" s="239">
        <f>IF(N622="sníž. přenesená",J622,0)</f>
        <v>0</v>
      </c>
      <c r="BI622" s="239">
        <f>IF(N622="nulová",J622,0)</f>
        <v>0</v>
      </c>
      <c r="BJ622" s="18" t="s">
        <v>88</v>
      </c>
      <c r="BK622" s="239">
        <f>ROUND(I622*H622,2)</f>
        <v>0</v>
      </c>
      <c r="BL622" s="18" t="s">
        <v>229</v>
      </c>
      <c r="BM622" s="238" t="s">
        <v>2067</v>
      </c>
    </row>
    <row r="623" s="2" customFormat="1">
      <c r="A623" s="39"/>
      <c r="B623" s="40"/>
      <c r="C623" s="41"/>
      <c r="D623" s="240" t="s">
        <v>1121</v>
      </c>
      <c r="E623" s="41"/>
      <c r="F623" s="285" t="s">
        <v>2068</v>
      </c>
      <c r="G623" s="41"/>
      <c r="H623" s="41"/>
      <c r="I623" s="242"/>
      <c r="J623" s="41"/>
      <c r="K623" s="41"/>
      <c r="L623" s="45"/>
      <c r="M623" s="243"/>
      <c r="N623" s="244"/>
      <c r="O623" s="92"/>
      <c r="P623" s="92"/>
      <c r="Q623" s="92"/>
      <c r="R623" s="92"/>
      <c r="S623" s="92"/>
      <c r="T623" s="93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1121</v>
      </c>
      <c r="AU623" s="18" t="s">
        <v>90</v>
      </c>
    </row>
    <row r="624" s="2" customFormat="1">
      <c r="A624" s="39"/>
      <c r="B624" s="40"/>
      <c r="C624" s="41"/>
      <c r="D624" s="286" t="s">
        <v>1123</v>
      </c>
      <c r="E624" s="41"/>
      <c r="F624" s="287" t="s">
        <v>2069</v>
      </c>
      <c r="G624" s="41"/>
      <c r="H624" s="41"/>
      <c r="I624" s="242"/>
      <c r="J624" s="41"/>
      <c r="K624" s="41"/>
      <c r="L624" s="45"/>
      <c r="M624" s="243"/>
      <c r="N624" s="244"/>
      <c r="O624" s="92"/>
      <c r="P624" s="92"/>
      <c r="Q624" s="92"/>
      <c r="R624" s="92"/>
      <c r="S624" s="92"/>
      <c r="T624" s="93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1123</v>
      </c>
      <c r="AU624" s="18" t="s">
        <v>90</v>
      </c>
    </row>
    <row r="625" s="15" customFormat="1">
      <c r="A625" s="15"/>
      <c r="B625" s="288"/>
      <c r="C625" s="289"/>
      <c r="D625" s="240" t="s">
        <v>443</v>
      </c>
      <c r="E625" s="290" t="s">
        <v>1</v>
      </c>
      <c r="F625" s="291" t="s">
        <v>2061</v>
      </c>
      <c r="G625" s="289"/>
      <c r="H625" s="290" t="s">
        <v>1</v>
      </c>
      <c r="I625" s="292"/>
      <c r="J625" s="289"/>
      <c r="K625" s="289"/>
      <c r="L625" s="293"/>
      <c r="M625" s="294"/>
      <c r="N625" s="295"/>
      <c r="O625" s="295"/>
      <c r="P625" s="295"/>
      <c r="Q625" s="295"/>
      <c r="R625" s="295"/>
      <c r="S625" s="295"/>
      <c r="T625" s="296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97" t="s">
        <v>443</v>
      </c>
      <c r="AU625" s="297" t="s">
        <v>90</v>
      </c>
      <c r="AV625" s="15" t="s">
        <v>88</v>
      </c>
      <c r="AW625" s="15" t="s">
        <v>36</v>
      </c>
      <c r="AX625" s="15" t="s">
        <v>80</v>
      </c>
      <c r="AY625" s="297" t="s">
        <v>156</v>
      </c>
    </row>
    <row r="626" s="13" customFormat="1">
      <c r="A626" s="13"/>
      <c r="B626" s="263"/>
      <c r="C626" s="264"/>
      <c r="D626" s="240" t="s">
        <v>443</v>
      </c>
      <c r="E626" s="265" t="s">
        <v>1</v>
      </c>
      <c r="F626" s="266" t="s">
        <v>2070</v>
      </c>
      <c r="G626" s="264"/>
      <c r="H626" s="267">
        <v>9.6999999999999993</v>
      </c>
      <c r="I626" s="268"/>
      <c r="J626" s="264"/>
      <c r="K626" s="264"/>
      <c r="L626" s="269"/>
      <c r="M626" s="270"/>
      <c r="N626" s="271"/>
      <c r="O626" s="271"/>
      <c r="P626" s="271"/>
      <c r="Q626" s="271"/>
      <c r="R626" s="271"/>
      <c r="S626" s="271"/>
      <c r="T626" s="272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73" t="s">
        <v>443</v>
      </c>
      <c r="AU626" s="273" t="s">
        <v>90</v>
      </c>
      <c r="AV626" s="13" t="s">
        <v>90</v>
      </c>
      <c r="AW626" s="13" t="s">
        <v>36</v>
      </c>
      <c r="AX626" s="13" t="s">
        <v>80</v>
      </c>
      <c r="AY626" s="273" t="s">
        <v>156</v>
      </c>
    </row>
    <row r="627" s="14" customFormat="1">
      <c r="A627" s="14"/>
      <c r="B627" s="274"/>
      <c r="C627" s="275"/>
      <c r="D627" s="240" t="s">
        <v>443</v>
      </c>
      <c r="E627" s="276" t="s">
        <v>1</v>
      </c>
      <c r="F627" s="277" t="s">
        <v>445</v>
      </c>
      <c r="G627" s="275"/>
      <c r="H627" s="278">
        <v>9.6999999999999993</v>
      </c>
      <c r="I627" s="279"/>
      <c r="J627" s="275"/>
      <c r="K627" s="275"/>
      <c r="L627" s="280"/>
      <c r="M627" s="281"/>
      <c r="N627" s="282"/>
      <c r="O627" s="282"/>
      <c r="P627" s="282"/>
      <c r="Q627" s="282"/>
      <c r="R627" s="282"/>
      <c r="S627" s="282"/>
      <c r="T627" s="283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84" t="s">
        <v>443</v>
      </c>
      <c r="AU627" s="284" t="s">
        <v>90</v>
      </c>
      <c r="AV627" s="14" t="s">
        <v>172</v>
      </c>
      <c r="AW627" s="14" t="s">
        <v>36</v>
      </c>
      <c r="AX627" s="14" t="s">
        <v>88</v>
      </c>
      <c r="AY627" s="284" t="s">
        <v>156</v>
      </c>
    </row>
    <row r="628" s="2" customFormat="1" ht="21.75" customHeight="1">
      <c r="A628" s="39"/>
      <c r="B628" s="40"/>
      <c r="C628" s="253" t="s">
        <v>789</v>
      </c>
      <c r="D628" s="253" t="s">
        <v>439</v>
      </c>
      <c r="E628" s="254" t="s">
        <v>2071</v>
      </c>
      <c r="F628" s="255" t="s">
        <v>2072</v>
      </c>
      <c r="G628" s="256" t="s">
        <v>1118</v>
      </c>
      <c r="H628" s="257">
        <v>0.092999999999999999</v>
      </c>
      <c r="I628" s="258"/>
      <c r="J628" s="259">
        <f>ROUND(I628*H628,2)</f>
        <v>0</v>
      </c>
      <c r="K628" s="255" t="s">
        <v>1119</v>
      </c>
      <c r="L628" s="260"/>
      <c r="M628" s="261" t="s">
        <v>1</v>
      </c>
      <c r="N628" s="262" t="s">
        <v>45</v>
      </c>
      <c r="O628" s="92"/>
      <c r="P628" s="236">
        <f>O628*H628</f>
        <v>0</v>
      </c>
      <c r="Q628" s="236">
        <v>0.55000000000000004</v>
      </c>
      <c r="R628" s="236">
        <f>Q628*H628</f>
        <v>0.051150000000000001</v>
      </c>
      <c r="S628" s="236">
        <v>0</v>
      </c>
      <c r="T628" s="237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38" t="s">
        <v>292</v>
      </c>
      <c r="AT628" s="238" t="s">
        <v>439</v>
      </c>
      <c r="AU628" s="238" t="s">
        <v>90</v>
      </c>
      <c r="AY628" s="18" t="s">
        <v>156</v>
      </c>
      <c r="BE628" s="239">
        <f>IF(N628="základní",J628,0)</f>
        <v>0</v>
      </c>
      <c r="BF628" s="239">
        <f>IF(N628="snížená",J628,0)</f>
        <v>0</v>
      </c>
      <c r="BG628" s="239">
        <f>IF(N628="zákl. přenesená",J628,0)</f>
        <v>0</v>
      </c>
      <c r="BH628" s="239">
        <f>IF(N628="sníž. přenesená",J628,0)</f>
        <v>0</v>
      </c>
      <c r="BI628" s="239">
        <f>IF(N628="nulová",J628,0)</f>
        <v>0</v>
      </c>
      <c r="BJ628" s="18" t="s">
        <v>88</v>
      </c>
      <c r="BK628" s="239">
        <f>ROUND(I628*H628,2)</f>
        <v>0</v>
      </c>
      <c r="BL628" s="18" t="s">
        <v>229</v>
      </c>
      <c r="BM628" s="238" t="s">
        <v>2073</v>
      </c>
    </row>
    <row r="629" s="2" customFormat="1">
      <c r="A629" s="39"/>
      <c r="B629" s="40"/>
      <c r="C629" s="41"/>
      <c r="D629" s="240" t="s">
        <v>1121</v>
      </c>
      <c r="E629" s="41"/>
      <c r="F629" s="285" t="s">
        <v>2072</v>
      </c>
      <c r="G629" s="41"/>
      <c r="H629" s="41"/>
      <c r="I629" s="242"/>
      <c r="J629" s="41"/>
      <c r="K629" s="41"/>
      <c r="L629" s="45"/>
      <c r="M629" s="243"/>
      <c r="N629" s="244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1121</v>
      </c>
      <c r="AU629" s="18" t="s">
        <v>90</v>
      </c>
    </row>
    <row r="630" s="15" customFormat="1">
      <c r="A630" s="15"/>
      <c r="B630" s="288"/>
      <c r="C630" s="289"/>
      <c r="D630" s="240" t="s">
        <v>443</v>
      </c>
      <c r="E630" s="290" t="s">
        <v>1</v>
      </c>
      <c r="F630" s="291" t="s">
        <v>2061</v>
      </c>
      <c r="G630" s="289"/>
      <c r="H630" s="290" t="s">
        <v>1</v>
      </c>
      <c r="I630" s="292"/>
      <c r="J630" s="289"/>
      <c r="K630" s="289"/>
      <c r="L630" s="293"/>
      <c r="M630" s="294"/>
      <c r="N630" s="295"/>
      <c r="O630" s="295"/>
      <c r="P630" s="295"/>
      <c r="Q630" s="295"/>
      <c r="R630" s="295"/>
      <c r="S630" s="295"/>
      <c r="T630" s="296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97" t="s">
        <v>443</v>
      </c>
      <c r="AU630" s="297" t="s">
        <v>90</v>
      </c>
      <c r="AV630" s="15" t="s">
        <v>88</v>
      </c>
      <c r="AW630" s="15" t="s">
        <v>36</v>
      </c>
      <c r="AX630" s="15" t="s">
        <v>80</v>
      </c>
      <c r="AY630" s="297" t="s">
        <v>156</v>
      </c>
    </row>
    <row r="631" s="13" customFormat="1">
      <c r="A631" s="13"/>
      <c r="B631" s="263"/>
      <c r="C631" s="264"/>
      <c r="D631" s="240" t="s">
        <v>443</v>
      </c>
      <c r="E631" s="265" t="s">
        <v>1</v>
      </c>
      <c r="F631" s="266" t="s">
        <v>2062</v>
      </c>
      <c r="G631" s="264"/>
      <c r="H631" s="267">
        <v>0.092999999999999999</v>
      </c>
      <c r="I631" s="268"/>
      <c r="J631" s="264"/>
      <c r="K631" s="264"/>
      <c r="L631" s="269"/>
      <c r="M631" s="270"/>
      <c r="N631" s="271"/>
      <c r="O631" s="271"/>
      <c r="P631" s="271"/>
      <c r="Q631" s="271"/>
      <c r="R631" s="271"/>
      <c r="S631" s="271"/>
      <c r="T631" s="272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73" t="s">
        <v>443</v>
      </c>
      <c r="AU631" s="273" t="s">
        <v>90</v>
      </c>
      <c r="AV631" s="13" t="s">
        <v>90</v>
      </c>
      <c r="AW631" s="13" t="s">
        <v>36</v>
      </c>
      <c r="AX631" s="13" t="s">
        <v>80</v>
      </c>
      <c r="AY631" s="273" t="s">
        <v>156</v>
      </c>
    </row>
    <row r="632" s="14" customFormat="1">
      <c r="A632" s="14"/>
      <c r="B632" s="274"/>
      <c r="C632" s="275"/>
      <c r="D632" s="240" t="s">
        <v>443</v>
      </c>
      <c r="E632" s="276" t="s">
        <v>1</v>
      </c>
      <c r="F632" s="277" t="s">
        <v>445</v>
      </c>
      <c r="G632" s="275"/>
      <c r="H632" s="278">
        <v>0.092999999999999999</v>
      </c>
      <c r="I632" s="279"/>
      <c r="J632" s="275"/>
      <c r="K632" s="275"/>
      <c r="L632" s="280"/>
      <c r="M632" s="281"/>
      <c r="N632" s="282"/>
      <c r="O632" s="282"/>
      <c r="P632" s="282"/>
      <c r="Q632" s="282"/>
      <c r="R632" s="282"/>
      <c r="S632" s="282"/>
      <c r="T632" s="283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84" t="s">
        <v>443</v>
      </c>
      <c r="AU632" s="284" t="s">
        <v>90</v>
      </c>
      <c r="AV632" s="14" t="s">
        <v>172</v>
      </c>
      <c r="AW632" s="14" t="s">
        <v>36</v>
      </c>
      <c r="AX632" s="14" t="s">
        <v>88</v>
      </c>
      <c r="AY632" s="284" t="s">
        <v>156</v>
      </c>
    </row>
    <row r="633" s="2" customFormat="1" ht="37.8" customHeight="1">
      <c r="A633" s="39"/>
      <c r="B633" s="40"/>
      <c r="C633" s="227" t="s">
        <v>795</v>
      </c>
      <c r="D633" s="227" t="s">
        <v>160</v>
      </c>
      <c r="E633" s="228" t="s">
        <v>2074</v>
      </c>
      <c r="F633" s="229" t="s">
        <v>2075</v>
      </c>
      <c r="G633" s="230" t="s">
        <v>946</v>
      </c>
      <c r="H633" s="231">
        <v>9.8000000000000007</v>
      </c>
      <c r="I633" s="232"/>
      <c r="J633" s="233">
        <f>ROUND(I633*H633,2)</f>
        <v>0</v>
      </c>
      <c r="K633" s="229" t="s">
        <v>1119</v>
      </c>
      <c r="L633" s="45"/>
      <c r="M633" s="234" t="s">
        <v>1</v>
      </c>
      <c r="N633" s="235" t="s">
        <v>45</v>
      </c>
      <c r="O633" s="92"/>
      <c r="P633" s="236">
        <f>O633*H633</f>
        <v>0</v>
      </c>
      <c r="Q633" s="236">
        <v>0</v>
      </c>
      <c r="R633" s="236">
        <f>Q633*H633</f>
        <v>0</v>
      </c>
      <c r="S633" s="236">
        <v>0</v>
      </c>
      <c r="T633" s="237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8" t="s">
        <v>229</v>
      </c>
      <c r="AT633" s="238" t="s">
        <v>160</v>
      </c>
      <c r="AU633" s="238" t="s">
        <v>90</v>
      </c>
      <c r="AY633" s="18" t="s">
        <v>156</v>
      </c>
      <c r="BE633" s="239">
        <f>IF(N633="základní",J633,0)</f>
        <v>0</v>
      </c>
      <c r="BF633" s="239">
        <f>IF(N633="snížená",J633,0)</f>
        <v>0</v>
      </c>
      <c r="BG633" s="239">
        <f>IF(N633="zákl. přenesená",J633,0)</f>
        <v>0</v>
      </c>
      <c r="BH633" s="239">
        <f>IF(N633="sníž. přenesená",J633,0)</f>
        <v>0</v>
      </c>
      <c r="BI633" s="239">
        <f>IF(N633="nulová",J633,0)</f>
        <v>0</v>
      </c>
      <c r="BJ633" s="18" t="s">
        <v>88</v>
      </c>
      <c r="BK633" s="239">
        <f>ROUND(I633*H633,2)</f>
        <v>0</v>
      </c>
      <c r="BL633" s="18" t="s">
        <v>229</v>
      </c>
      <c r="BM633" s="238" t="s">
        <v>2076</v>
      </c>
    </row>
    <row r="634" s="2" customFormat="1">
      <c r="A634" s="39"/>
      <c r="B634" s="40"/>
      <c r="C634" s="41"/>
      <c r="D634" s="240" t="s">
        <v>1121</v>
      </c>
      <c r="E634" s="41"/>
      <c r="F634" s="285" t="s">
        <v>2077</v>
      </c>
      <c r="G634" s="41"/>
      <c r="H634" s="41"/>
      <c r="I634" s="242"/>
      <c r="J634" s="41"/>
      <c r="K634" s="41"/>
      <c r="L634" s="45"/>
      <c r="M634" s="243"/>
      <c r="N634" s="244"/>
      <c r="O634" s="92"/>
      <c r="P634" s="92"/>
      <c r="Q634" s="92"/>
      <c r="R634" s="92"/>
      <c r="S634" s="92"/>
      <c r="T634" s="93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1121</v>
      </c>
      <c r="AU634" s="18" t="s">
        <v>90</v>
      </c>
    </row>
    <row r="635" s="2" customFormat="1">
      <c r="A635" s="39"/>
      <c r="B635" s="40"/>
      <c r="C635" s="41"/>
      <c r="D635" s="286" t="s">
        <v>1123</v>
      </c>
      <c r="E635" s="41"/>
      <c r="F635" s="287" t="s">
        <v>2078</v>
      </c>
      <c r="G635" s="41"/>
      <c r="H635" s="41"/>
      <c r="I635" s="242"/>
      <c r="J635" s="41"/>
      <c r="K635" s="41"/>
      <c r="L635" s="45"/>
      <c r="M635" s="243"/>
      <c r="N635" s="244"/>
      <c r="O635" s="92"/>
      <c r="P635" s="92"/>
      <c r="Q635" s="92"/>
      <c r="R635" s="92"/>
      <c r="S635" s="92"/>
      <c r="T635" s="93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1123</v>
      </c>
      <c r="AU635" s="18" t="s">
        <v>90</v>
      </c>
    </row>
    <row r="636" s="15" customFormat="1">
      <c r="A636" s="15"/>
      <c r="B636" s="288"/>
      <c r="C636" s="289"/>
      <c r="D636" s="240" t="s">
        <v>443</v>
      </c>
      <c r="E636" s="290" t="s">
        <v>1</v>
      </c>
      <c r="F636" s="291" t="s">
        <v>2063</v>
      </c>
      <c r="G636" s="289"/>
      <c r="H636" s="290" t="s">
        <v>1</v>
      </c>
      <c r="I636" s="292"/>
      <c r="J636" s="289"/>
      <c r="K636" s="289"/>
      <c r="L636" s="293"/>
      <c r="M636" s="294"/>
      <c r="N636" s="295"/>
      <c r="O636" s="295"/>
      <c r="P636" s="295"/>
      <c r="Q636" s="295"/>
      <c r="R636" s="295"/>
      <c r="S636" s="295"/>
      <c r="T636" s="296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97" t="s">
        <v>443</v>
      </c>
      <c r="AU636" s="297" t="s">
        <v>90</v>
      </c>
      <c r="AV636" s="15" t="s">
        <v>88</v>
      </c>
      <c r="AW636" s="15" t="s">
        <v>36</v>
      </c>
      <c r="AX636" s="15" t="s">
        <v>80</v>
      </c>
      <c r="AY636" s="297" t="s">
        <v>156</v>
      </c>
    </row>
    <row r="637" s="13" customFormat="1">
      <c r="A637" s="13"/>
      <c r="B637" s="263"/>
      <c r="C637" s="264"/>
      <c r="D637" s="240" t="s">
        <v>443</v>
      </c>
      <c r="E637" s="265" t="s">
        <v>1</v>
      </c>
      <c r="F637" s="266" t="s">
        <v>2079</v>
      </c>
      <c r="G637" s="264"/>
      <c r="H637" s="267">
        <v>9.8000000000000007</v>
      </c>
      <c r="I637" s="268"/>
      <c r="J637" s="264"/>
      <c r="K637" s="264"/>
      <c r="L637" s="269"/>
      <c r="M637" s="270"/>
      <c r="N637" s="271"/>
      <c r="O637" s="271"/>
      <c r="P637" s="271"/>
      <c r="Q637" s="271"/>
      <c r="R637" s="271"/>
      <c r="S637" s="271"/>
      <c r="T637" s="272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73" t="s">
        <v>443</v>
      </c>
      <c r="AU637" s="273" t="s">
        <v>90</v>
      </c>
      <c r="AV637" s="13" t="s">
        <v>90</v>
      </c>
      <c r="AW637" s="13" t="s">
        <v>36</v>
      </c>
      <c r="AX637" s="13" t="s">
        <v>80</v>
      </c>
      <c r="AY637" s="273" t="s">
        <v>156</v>
      </c>
    </row>
    <row r="638" s="14" customFormat="1">
      <c r="A638" s="14"/>
      <c r="B638" s="274"/>
      <c r="C638" s="275"/>
      <c r="D638" s="240" t="s">
        <v>443</v>
      </c>
      <c r="E638" s="276" t="s">
        <v>1</v>
      </c>
      <c r="F638" s="277" t="s">
        <v>445</v>
      </c>
      <c r="G638" s="275"/>
      <c r="H638" s="278">
        <v>9.8000000000000007</v>
      </c>
      <c r="I638" s="279"/>
      <c r="J638" s="275"/>
      <c r="K638" s="275"/>
      <c r="L638" s="280"/>
      <c r="M638" s="281"/>
      <c r="N638" s="282"/>
      <c r="O638" s="282"/>
      <c r="P638" s="282"/>
      <c r="Q638" s="282"/>
      <c r="R638" s="282"/>
      <c r="S638" s="282"/>
      <c r="T638" s="283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84" t="s">
        <v>443</v>
      </c>
      <c r="AU638" s="284" t="s">
        <v>90</v>
      </c>
      <c r="AV638" s="14" t="s">
        <v>172</v>
      </c>
      <c r="AW638" s="14" t="s">
        <v>36</v>
      </c>
      <c r="AX638" s="14" t="s">
        <v>88</v>
      </c>
      <c r="AY638" s="284" t="s">
        <v>156</v>
      </c>
    </row>
    <row r="639" s="2" customFormat="1" ht="21.75" customHeight="1">
      <c r="A639" s="39"/>
      <c r="B639" s="40"/>
      <c r="C639" s="253" t="s">
        <v>800</v>
      </c>
      <c r="D639" s="253" t="s">
        <v>439</v>
      </c>
      <c r="E639" s="254" t="s">
        <v>2080</v>
      </c>
      <c r="F639" s="255" t="s">
        <v>2081</v>
      </c>
      <c r="G639" s="256" t="s">
        <v>1118</v>
      </c>
      <c r="H639" s="257">
        <v>0.125</v>
      </c>
      <c r="I639" s="258"/>
      <c r="J639" s="259">
        <f>ROUND(I639*H639,2)</f>
        <v>0</v>
      </c>
      <c r="K639" s="255" t="s">
        <v>1119</v>
      </c>
      <c r="L639" s="260"/>
      <c r="M639" s="261" t="s">
        <v>1</v>
      </c>
      <c r="N639" s="262" t="s">
        <v>45</v>
      </c>
      <c r="O639" s="92"/>
      <c r="P639" s="236">
        <f>O639*H639</f>
        <v>0</v>
      </c>
      <c r="Q639" s="236">
        <v>0.55000000000000004</v>
      </c>
      <c r="R639" s="236">
        <f>Q639*H639</f>
        <v>0.068750000000000006</v>
      </c>
      <c r="S639" s="236">
        <v>0</v>
      </c>
      <c r="T639" s="237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38" t="s">
        <v>292</v>
      </c>
      <c r="AT639" s="238" t="s">
        <v>439</v>
      </c>
      <c r="AU639" s="238" t="s">
        <v>90</v>
      </c>
      <c r="AY639" s="18" t="s">
        <v>156</v>
      </c>
      <c r="BE639" s="239">
        <f>IF(N639="základní",J639,0)</f>
        <v>0</v>
      </c>
      <c r="BF639" s="239">
        <f>IF(N639="snížená",J639,0)</f>
        <v>0</v>
      </c>
      <c r="BG639" s="239">
        <f>IF(N639="zákl. přenesená",J639,0)</f>
        <v>0</v>
      </c>
      <c r="BH639" s="239">
        <f>IF(N639="sníž. přenesená",J639,0)</f>
        <v>0</v>
      </c>
      <c r="BI639" s="239">
        <f>IF(N639="nulová",J639,0)</f>
        <v>0</v>
      </c>
      <c r="BJ639" s="18" t="s">
        <v>88</v>
      </c>
      <c r="BK639" s="239">
        <f>ROUND(I639*H639,2)</f>
        <v>0</v>
      </c>
      <c r="BL639" s="18" t="s">
        <v>229</v>
      </c>
      <c r="BM639" s="238" t="s">
        <v>2082</v>
      </c>
    </row>
    <row r="640" s="2" customFormat="1">
      <c r="A640" s="39"/>
      <c r="B640" s="40"/>
      <c r="C640" s="41"/>
      <c r="D640" s="240" t="s">
        <v>1121</v>
      </c>
      <c r="E640" s="41"/>
      <c r="F640" s="285" t="s">
        <v>2081</v>
      </c>
      <c r="G640" s="41"/>
      <c r="H640" s="41"/>
      <c r="I640" s="242"/>
      <c r="J640" s="41"/>
      <c r="K640" s="41"/>
      <c r="L640" s="45"/>
      <c r="M640" s="243"/>
      <c r="N640" s="244"/>
      <c r="O640" s="92"/>
      <c r="P640" s="92"/>
      <c r="Q640" s="92"/>
      <c r="R640" s="92"/>
      <c r="S640" s="92"/>
      <c r="T640" s="93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1121</v>
      </c>
      <c r="AU640" s="18" t="s">
        <v>90</v>
      </c>
    </row>
    <row r="641" s="15" customFormat="1">
      <c r="A641" s="15"/>
      <c r="B641" s="288"/>
      <c r="C641" s="289"/>
      <c r="D641" s="240" t="s">
        <v>443</v>
      </c>
      <c r="E641" s="290" t="s">
        <v>1</v>
      </c>
      <c r="F641" s="291" t="s">
        <v>2063</v>
      </c>
      <c r="G641" s="289"/>
      <c r="H641" s="290" t="s">
        <v>1</v>
      </c>
      <c r="I641" s="292"/>
      <c r="J641" s="289"/>
      <c r="K641" s="289"/>
      <c r="L641" s="293"/>
      <c r="M641" s="294"/>
      <c r="N641" s="295"/>
      <c r="O641" s="295"/>
      <c r="P641" s="295"/>
      <c r="Q641" s="295"/>
      <c r="R641" s="295"/>
      <c r="S641" s="295"/>
      <c r="T641" s="296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97" t="s">
        <v>443</v>
      </c>
      <c r="AU641" s="297" t="s">
        <v>90</v>
      </c>
      <c r="AV641" s="15" t="s">
        <v>88</v>
      </c>
      <c r="AW641" s="15" t="s">
        <v>36</v>
      </c>
      <c r="AX641" s="15" t="s">
        <v>80</v>
      </c>
      <c r="AY641" s="297" t="s">
        <v>156</v>
      </c>
    </row>
    <row r="642" s="13" customFormat="1">
      <c r="A642" s="13"/>
      <c r="B642" s="263"/>
      <c r="C642" s="264"/>
      <c r="D642" s="240" t="s">
        <v>443</v>
      </c>
      <c r="E642" s="265" t="s">
        <v>1</v>
      </c>
      <c r="F642" s="266" t="s">
        <v>2064</v>
      </c>
      <c r="G642" s="264"/>
      <c r="H642" s="267">
        <v>0.125</v>
      </c>
      <c r="I642" s="268"/>
      <c r="J642" s="264"/>
      <c r="K642" s="264"/>
      <c r="L642" s="269"/>
      <c r="M642" s="270"/>
      <c r="N642" s="271"/>
      <c r="O642" s="271"/>
      <c r="P642" s="271"/>
      <c r="Q642" s="271"/>
      <c r="R642" s="271"/>
      <c r="S642" s="271"/>
      <c r="T642" s="272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73" t="s">
        <v>443</v>
      </c>
      <c r="AU642" s="273" t="s">
        <v>90</v>
      </c>
      <c r="AV642" s="13" t="s">
        <v>90</v>
      </c>
      <c r="AW642" s="13" t="s">
        <v>36</v>
      </c>
      <c r="AX642" s="13" t="s">
        <v>80</v>
      </c>
      <c r="AY642" s="273" t="s">
        <v>156</v>
      </c>
    </row>
    <row r="643" s="14" customFormat="1">
      <c r="A643" s="14"/>
      <c r="B643" s="274"/>
      <c r="C643" s="275"/>
      <c r="D643" s="240" t="s">
        <v>443</v>
      </c>
      <c r="E643" s="276" t="s">
        <v>1</v>
      </c>
      <c r="F643" s="277" t="s">
        <v>445</v>
      </c>
      <c r="G643" s="275"/>
      <c r="H643" s="278">
        <v>0.125</v>
      </c>
      <c r="I643" s="279"/>
      <c r="J643" s="275"/>
      <c r="K643" s="275"/>
      <c r="L643" s="280"/>
      <c r="M643" s="281"/>
      <c r="N643" s="282"/>
      <c r="O643" s="282"/>
      <c r="P643" s="282"/>
      <c r="Q643" s="282"/>
      <c r="R643" s="282"/>
      <c r="S643" s="282"/>
      <c r="T643" s="283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84" t="s">
        <v>443</v>
      </c>
      <c r="AU643" s="284" t="s">
        <v>90</v>
      </c>
      <c r="AV643" s="14" t="s">
        <v>172</v>
      </c>
      <c r="AW643" s="14" t="s">
        <v>36</v>
      </c>
      <c r="AX643" s="14" t="s">
        <v>88</v>
      </c>
      <c r="AY643" s="284" t="s">
        <v>156</v>
      </c>
    </row>
    <row r="644" s="2" customFormat="1" ht="24.15" customHeight="1">
      <c r="A644" s="39"/>
      <c r="B644" s="40"/>
      <c r="C644" s="227" t="s">
        <v>805</v>
      </c>
      <c r="D644" s="227" t="s">
        <v>160</v>
      </c>
      <c r="E644" s="228" t="s">
        <v>2083</v>
      </c>
      <c r="F644" s="229" t="s">
        <v>2084</v>
      </c>
      <c r="G644" s="230" t="s">
        <v>1118</v>
      </c>
      <c r="H644" s="231">
        <v>0.218</v>
      </c>
      <c r="I644" s="232"/>
      <c r="J644" s="233">
        <f>ROUND(I644*H644,2)</f>
        <v>0</v>
      </c>
      <c r="K644" s="229" t="s">
        <v>1119</v>
      </c>
      <c r="L644" s="45"/>
      <c r="M644" s="234" t="s">
        <v>1</v>
      </c>
      <c r="N644" s="235" t="s">
        <v>45</v>
      </c>
      <c r="O644" s="92"/>
      <c r="P644" s="236">
        <f>O644*H644</f>
        <v>0</v>
      </c>
      <c r="Q644" s="236">
        <v>0.022839999999999999</v>
      </c>
      <c r="R644" s="236">
        <f>Q644*H644</f>
        <v>0.0049791200000000001</v>
      </c>
      <c r="S644" s="236">
        <v>0</v>
      </c>
      <c r="T644" s="237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8" t="s">
        <v>229</v>
      </c>
      <c r="AT644" s="238" t="s">
        <v>160</v>
      </c>
      <c r="AU644" s="238" t="s">
        <v>90</v>
      </c>
      <c r="AY644" s="18" t="s">
        <v>156</v>
      </c>
      <c r="BE644" s="239">
        <f>IF(N644="základní",J644,0)</f>
        <v>0</v>
      </c>
      <c r="BF644" s="239">
        <f>IF(N644="snížená",J644,0)</f>
        <v>0</v>
      </c>
      <c r="BG644" s="239">
        <f>IF(N644="zákl. přenesená",J644,0)</f>
        <v>0</v>
      </c>
      <c r="BH644" s="239">
        <f>IF(N644="sníž. přenesená",J644,0)</f>
        <v>0</v>
      </c>
      <c r="BI644" s="239">
        <f>IF(N644="nulová",J644,0)</f>
        <v>0</v>
      </c>
      <c r="BJ644" s="18" t="s">
        <v>88</v>
      </c>
      <c r="BK644" s="239">
        <f>ROUND(I644*H644,2)</f>
        <v>0</v>
      </c>
      <c r="BL644" s="18" t="s">
        <v>229</v>
      </c>
      <c r="BM644" s="238" t="s">
        <v>2085</v>
      </c>
    </row>
    <row r="645" s="2" customFormat="1">
      <c r="A645" s="39"/>
      <c r="B645" s="40"/>
      <c r="C645" s="41"/>
      <c r="D645" s="240" t="s">
        <v>1121</v>
      </c>
      <c r="E645" s="41"/>
      <c r="F645" s="285" t="s">
        <v>2086</v>
      </c>
      <c r="G645" s="41"/>
      <c r="H645" s="41"/>
      <c r="I645" s="242"/>
      <c r="J645" s="41"/>
      <c r="K645" s="41"/>
      <c r="L645" s="45"/>
      <c r="M645" s="243"/>
      <c r="N645" s="244"/>
      <c r="O645" s="92"/>
      <c r="P645" s="92"/>
      <c r="Q645" s="92"/>
      <c r="R645" s="92"/>
      <c r="S645" s="92"/>
      <c r="T645" s="93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1121</v>
      </c>
      <c r="AU645" s="18" t="s">
        <v>90</v>
      </c>
    </row>
    <row r="646" s="2" customFormat="1">
      <c r="A646" s="39"/>
      <c r="B646" s="40"/>
      <c r="C646" s="41"/>
      <c r="D646" s="286" t="s">
        <v>1123</v>
      </c>
      <c r="E646" s="41"/>
      <c r="F646" s="287" t="s">
        <v>2087</v>
      </c>
      <c r="G646" s="41"/>
      <c r="H646" s="41"/>
      <c r="I646" s="242"/>
      <c r="J646" s="41"/>
      <c r="K646" s="41"/>
      <c r="L646" s="45"/>
      <c r="M646" s="243"/>
      <c r="N646" s="244"/>
      <c r="O646" s="92"/>
      <c r="P646" s="92"/>
      <c r="Q646" s="92"/>
      <c r="R646" s="92"/>
      <c r="S646" s="92"/>
      <c r="T646" s="93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1123</v>
      </c>
      <c r="AU646" s="18" t="s">
        <v>90</v>
      </c>
    </row>
    <row r="647" s="15" customFormat="1">
      <c r="A647" s="15"/>
      <c r="B647" s="288"/>
      <c r="C647" s="289"/>
      <c r="D647" s="240" t="s">
        <v>443</v>
      </c>
      <c r="E647" s="290" t="s">
        <v>1</v>
      </c>
      <c r="F647" s="291" t="s">
        <v>2061</v>
      </c>
      <c r="G647" s="289"/>
      <c r="H647" s="290" t="s">
        <v>1</v>
      </c>
      <c r="I647" s="292"/>
      <c r="J647" s="289"/>
      <c r="K647" s="289"/>
      <c r="L647" s="293"/>
      <c r="M647" s="294"/>
      <c r="N647" s="295"/>
      <c r="O647" s="295"/>
      <c r="P647" s="295"/>
      <c r="Q647" s="295"/>
      <c r="R647" s="295"/>
      <c r="S647" s="295"/>
      <c r="T647" s="296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97" t="s">
        <v>443</v>
      </c>
      <c r="AU647" s="297" t="s">
        <v>90</v>
      </c>
      <c r="AV647" s="15" t="s">
        <v>88</v>
      </c>
      <c r="AW647" s="15" t="s">
        <v>36</v>
      </c>
      <c r="AX647" s="15" t="s">
        <v>80</v>
      </c>
      <c r="AY647" s="297" t="s">
        <v>156</v>
      </c>
    </row>
    <row r="648" s="13" customFormat="1">
      <c r="A648" s="13"/>
      <c r="B648" s="263"/>
      <c r="C648" s="264"/>
      <c r="D648" s="240" t="s">
        <v>443</v>
      </c>
      <c r="E648" s="265" t="s">
        <v>1</v>
      </c>
      <c r="F648" s="266" t="s">
        <v>2062</v>
      </c>
      <c r="G648" s="264"/>
      <c r="H648" s="267">
        <v>0.092999999999999999</v>
      </c>
      <c r="I648" s="268"/>
      <c r="J648" s="264"/>
      <c r="K648" s="264"/>
      <c r="L648" s="269"/>
      <c r="M648" s="270"/>
      <c r="N648" s="271"/>
      <c r="O648" s="271"/>
      <c r="P648" s="271"/>
      <c r="Q648" s="271"/>
      <c r="R648" s="271"/>
      <c r="S648" s="271"/>
      <c r="T648" s="272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73" t="s">
        <v>443</v>
      </c>
      <c r="AU648" s="273" t="s">
        <v>90</v>
      </c>
      <c r="AV648" s="13" t="s">
        <v>90</v>
      </c>
      <c r="AW648" s="13" t="s">
        <v>36</v>
      </c>
      <c r="AX648" s="13" t="s">
        <v>80</v>
      </c>
      <c r="AY648" s="273" t="s">
        <v>156</v>
      </c>
    </row>
    <row r="649" s="15" customFormat="1">
      <c r="A649" s="15"/>
      <c r="B649" s="288"/>
      <c r="C649" s="289"/>
      <c r="D649" s="240" t="s">
        <v>443</v>
      </c>
      <c r="E649" s="290" t="s">
        <v>1</v>
      </c>
      <c r="F649" s="291" t="s">
        <v>2063</v>
      </c>
      <c r="G649" s="289"/>
      <c r="H649" s="290" t="s">
        <v>1</v>
      </c>
      <c r="I649" s="292"/>
      <c r="J649" s="289"/>
      <c r="K649" s="289"/>
      <c r="L649" s="293"/>
      <c r="M649" s="294"/>
      <c r="N649" s="295"/>
      <c r="O649" s="295"/>
      <c r="P649" s="295"/>
      <c r="Q649" s="295"/>
      <c r="R649" s="295"/>
      <c r="S649" s="295"/>
      <c r="T649" s="296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97" t="s">
        <v>443</v>
      </c>
      <c r="AU649" s="297" t="s">
        <v>90</v>
      </c>
      <c r="AV649" s="15" t="s">
        <v>88</v>
      </c>
      <c r="AW649" s="15" t="s">
        <v>36</v>
      </c>
      <c r="AX649" s="15" t="s">
        <v>80</v>
      </c>
      <c r="AY649" s="297" t="s">
        <v>156</v>
      </c>
    </row>
    <row r="650" s="13" customFormat="1">
      <c r="A650" s="13"/>
      <c r="B650" s="263"/>
      <c r="C650" s="264"/>
      <c r="D650" s="240" t="s">
        <v>443</v>
      </c>
      <c r="E650" s="265" t="s">
        <v>1</v>
      </c>
      <c r="F650" s="266" t="s">
        <v>2064</v>
      </c>
      <c r="G650" s="264"/>
      <c r="H650" s="267">
        <v>0.125</v>
      </c>
      <c r="I650" s="268"/>
      <c r="J650" s="264"/>
      <c r="K650" s="264"/>
      <c r="L650" s="269"/>
      <c r="M650" s="270"/>
      <c r="N650" s="271"/>
      <c r="O650" s="271"/>
      <c r="P650" s="271"/>
      <c r="Q650" s="271"/>
      <c r="R650" s="271"/>
      <c r="S650" s="271"/>
      <c r="T650" s="272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73" t="s">
        <v>443</v>
      </c>
      <c r="AU650" s="273" t="s">
        <v>90</v>
      </c>
      <c r="AV650" s="13" t="s">
        <v>90</v>
      </c>
      <c r="AW650" s="13" t="s">
        <v>36</v>
      </c>
      <c r="AX650" s="13" t="s">
        <v>80</v>
      </c>
      <c r="AY650" s="273" t="s">
        <v>156</v>
      </c>
    </row>
    <row r="651" s="14" customFormat="1">
      <c r="A651" s="14"/>
      <c r="B651" s="274"/>
      <c r="C651" s="275"/>
      <c r="D651" s="240" t="s">
        <v>443</v>
      </c>
      <c r="E651" s="276" t="s">
        <v>1</v>
      </c>
      <c r="F651" s="277" t="s">
        <v>445</v>
      </c>
      <c r="G651" s="275"/>
      <c r="H651" s="278">
        <v>0.218</v>
      </c>
      <c r="I651" s="279"/>
      <c r="J651" s="275"/>
      <c r="K651" s="275"/>
      <c r="L651" s="280"/>
      <c r="M651" s="281"/>
      <c r="N651" s="282"/>
      <c r="O651" s="282"/>
      <c r="P651" s="282"/>
      <c r="Q651" s="282"/>
      <c r="R651" s="282"/>
      <c r="S651" s="282"/>
      <c r="T651" s="283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84" t="s">
        <v>443</v>
      </c>
      <c r="AU651" s="284" t="s">
        <v>90</v>
      </c>
      <c r="AV651" s="14" t="s">
        <v>172</v>
      </c>
      <c r="AW651" s="14" t="s">
        <v>36</v>
      </c>
      <c r="AX651" s="14" t="s">
        <v>88</v>
      </c>
      <c r="AY651" s="284" t="s">
        <v>156</v>
      </c>
    </row>
    <row r="652" s="2" customFormat="1" ht="21.75" customHeight="1">
      <c r="A652" s="39"/>
      <c r="B652" s="40"/>
      <c r="C652" s="227" t="s">
        <v>810</v>
      </c>
      <c r="D652" s="227" t="s">
        <v>160</v>
      </c>
      <c r="E652" s="228" t="s">
        <v>2088</v>
      </c>
      <c r="F652" s="229" t="s">
        <v>2089</v>
      </c>
      <c r="G652" s="230" t="s">
        <v>1176</v>
      </c>
      <c r="H652" s="231">
        <v>34.479999999999997</v>
      </c>
      <c r="I652" s="232"/>
      <c r="J652" s="233">
        <f>ROUND(I652*H652,2)</f>
        <v>0</v>
      </c>
      <c r="K652" s="229" t="s">
        <v>1177</v>
      </c>
      <c r="L652" s="45"/>
      <c r="M652" s="234" t="s">
        <v>1</v>
      </c>
      <c r="N652" s="235" t="s">
        <v>45</v>
      </c>
      <c r="O652" s="92"/>
      <c r="P652" s="236">
        <f>O652*H652</f>
        <v>0</v>
      </c>
      <c r="Q652" s="236">
        <v>0</v>
      </c>
      <c r="R652" s="236">
        <f>Q652*H652</f>
        <v>0</v>
      </c>
      <c r="S652" s="236">
        <v>0</v>
      </c>
      <c r="T652" s="237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38" t="s">
        <v>229</v>
      </c>
      <c r="AT652" s="238" t="s">
        <v>160</v>
      </c>
      <c r="AU652" s="238" t="s">
        <v>90</v>
      </c>
      <c r="AY652" s="18" t="s">
        <v>156</v>
      </c>
      <c r="BE652" s="239">
        <f>IF(N652="základní",J652,0)</f>
        <v>0</v>
      </c>
      <c r="BF652" s="239">
        <f>IF(N652="snížená",J652,0)</f>
        <v>0</v>
      </c>
      <c r="BG652" s="239">
        <f>IF(N652="zákl. přenesená",J652,0)</f>
        <v>0</v>
      </c>
      <c r="BH652" s="239">
        <f>IF(N652="sníž. přenesená",J652,0)</f>
        <v>0</v>
      </c>
      <c r="BI652" s="239">
        <f>IF(N652="nulová",J652,0)</f>
        <v>0</v>
      </c>
      <c r="BJ652" s="18" t="s">
        <v>88</v>
      </c>
      <c r="BK652" s="239">
        <f>ROUND(I652*H652,2)</f>
        <v>0</v>
      </c>
      <c r="BL652" s="18" t="s">
        <v>229</v>
      </c>
      <c r="BM652" s="238" t="s">
        <v>2090</v>
      </c>
    </row>
    <row r="653" s="2" customFormat="1">
      <c r="A653" s="39"/>
      <c r="B653" s="40"/>
      <c r="C653" s="41"/>
      <c r="D653" s="240" t="s">
        <v>1121</v>
      </c>
      <c r="E653" s="41"/>
      <c r="F653" s="285" t="s">
        <v>2091</v>
      </c>
      <c r="G653" s="41"/>
      <c r="H653" s="41"/>
      <c r="I653" s="242"/>
      <c r="J653" s="41"/>
      <c r="K653" s="41"/>
      <c r="L653" s="45"/>
      <c r="M653" s="243"/>
      <c r="N653" s="244"/>
      <c r="O653" s="92"/>
      <c r="P653" s="92"/>
      <c r="Q653" s="92"/>
      <c r="R653" s="92"/>
      <c r="S653" s="92"/>
      <c r="T653" s="93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1121</v>
      </c>
      <c r="AU653" s="18" t="s">
        <v>90</v>
      </c>
    </row>
    <row r="654" s="15" customFormat="1">
      <c r="A654" s="15"/>
      <c r="B654" s="288"/>
      <c r="C654" s="289"/>
      <c r="D654" s="240" t="s">
        <v>443</v>
      </c>
      <c r="E654" s="290" t="s">
        <v>1</v>
      </c>
      <c r="F654" s="291" t="s">
        <v>2022</v>
      </c>
      <c r="G654" s="289"/>
      <c r="H654" s="290" t="s">
        <v>1</v>
      </c>
      <c r="I654" s="292"/>
      <c r="J654" s="289"/>
      <c r="K654" s="289"/>
      <c r="L654" s="293"/>
      <c r="M654" s="294"/>
      <c r="N654" s="295"/>
      <c r="O654" s="295"/>
      <c r="P654" s="295"/>
      <c r="Q654" s="295"/>
      <c r="R654" s="295"/>
      <c r="S654" s="295"/>
      <c r="T654" s="296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97" t="s">
        <v>443</v>
      </c>
      <c r="AU654" s="297" t="s">
        <v>90</v>
      </c>
      <c r="AV654" s="15" t="s">
        <v>88</v>
      </c>
      <c r="AW654" s="15" t="s">
        <v>36</v>
      </c>
      <c r="AX654" s="15" t="s">
        <v>80</v>
      </c>
      <c r="AY654" s="297" t="s">
        <v>156</v>
      </c>
    </row>
    <row r="655" s="13" customFormat="1">
      <c r="A655" s="13"/>
      <c r="B655" s="263"/>
      <c r="C655" s="264"/>
      <c r="D655" s="240" t="s">
        <v>443</v>
      </c>
      <c r="E655" s="265" t="s">
        <v>1</v>
      </c>
      <c r="F655" s="266" t="s">
        <v>2092</v>
      </c>
      <c r="G655" s="264"/>
      <c r="H655" s="267">
        <v>34.479999999999997</v>
      </c>
      <c r="I655" s="268"/>
      <c r="J655" s="264"/>
      <c r="K655" s="264"/>
      <c r="L655" s="269"/>
      <c r="M655" s="270"/>
      <c r="N655" s="271"/>
      <c r="O655" s="271"/>
      <c r="P655" s="271"/>
      <c r="Q655" s="271"/>
      <c r="R655" s="271"/>
      <c r="S655" s="271"/>
      <c r="T655" s="272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73" t="s">
        <v>443</v>
      </c>
      <c r="AU655" s="273" t="s">
        <v>90</v>
      </c>
      <c r="AV655" s="13" t="s">
        <v>90</v>
      </c>
      <c r="AW655" s="13" t="s">
        <v>36</v>
      </c>
      <c r="AX655" s="13" t="s">
        <v>80</v>
      </c>
      <c r="AY655" s="273" t="s">
        <v>156</v>
      </c>
    </row>
    <row r="656" s="14" customFormat="1">
      <c r="A656" s="14"/>
      <c r="B656" s="274"/>
      <c r="C656" s="275"/>
      <c r="D656" s="240" t="s">
        <v>443</v>
      </c>
      <c r="E656" s="276" t="s">
        <v>1</v>
      </c>
      <c r="F656" s="277" t="s">
        <v>445</v>
      </c>
      <c r="G656" s="275"/>
      <c r="H656" s="278">
        <v>34.479999999999997</v>
      </c>
      <c r="I656" s="279"/>
      <c r="J656" s="275"/>
      <c r="K656" s="275"/>
      <c r="L656" s="280"/>
      <c r="M656" s="281"/>
      <c r="N656" s="282"/>
      <c r="O656" s="282"/>
      <c r="P656" s="282"/>
      <c r="Q656" s="282"/>
      <c r="R656" s="282"/>
      <c r="S656" s="282"/>
      <c r="T656" s="283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84" t="s">
        <v>443</v>
      </c>
      <c r="AU656" s="284" t="s">
        <v>90</v>
      </c>
      <c r="AV656" s="14" t="s">
        <v>172</v>
      </c>
      <c r="AW656" s="14" t="s">
        <v>36</v>
      </c>
      <c r="AX656" s="14" t="s">
        <v>88</v>
      </c>
      <c r="AY656" s="284" t="s">
        <v>156</v>
      </c>
    </row>
    <row r="657" s="2" customFormat="1" ht="16.5" customHeight="1">
      <c r="A657" s="39"/>
      <c r="B657" s="40"/>
      <c r="C657" s="253" t="s">
        <v>814</v>
      </c>
      <c r="D657" s="253" t="s">
        <v>439</v>
      </c>
      <c r="E657" s="254" t="s">
        <v>2093</v>
      </c>
      <c r="F657" s="255" t="s">
        <v>2094</v>
      </c>
      <c r="G657" s="256" t="s">
        <v>1118</v>
      </c>
      <c r="H657" s="257">
        <v>0.82799999999999996</v>
      </c>
      <c r="I657" s="258"/>
      <c r="J657" s="259">
        <f>ROUND(I657*H657,2)</f>
        <v>0</v>
      </c>
      <c r="K657" s="255" t="s">
        <v>1177</v>
      </c>
      <c r="L657" s="260"/>
      <c r="M657" s="261" t="s">
        <v>1</v>
      </c>
      <c r="N657" s="262" t="s">
        <v>45</v>
      </c>
      <c r="O657" s="92"/>
      <c r="P657" s="236">
        <f>O657*H657</f>
        <v>0</v>
      </c>
      <c r="Q657" s="236">
        <v>0.55000000000000004</v>
      </c>
      <c r="R657" s="236">
        <f>Q657*H657</f>
        <v>0.45540000000000003</v>
      </c>
      <c r="S657" s="236">
        <v>0</v>
      </c>
      <c r="T657" s="237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38" t="s">
        <v>292</v>
      </c>
      <c r="AT657" s="238" t="s">
        <v>439</v>
      </c>
      <c r="AU657" s="238" t="s">
        <v>90</v>
      </c>
      <c r="AY657" s="18" t="s">
        <v>156</v>
      </c>
      <c r="BE657" s="239">
        <f>IF(N657="základní",J657,0)</f>
        <v>0</v>
      </c>
      <c r="BF657" s="239">
        <f>IF(N657="snížená",J657,0)</f>
        <v>0</v>
      </c>
      <c r="BG657" s="239">
        <f>IF(N657="zákl. přenesená",J657,0)</f>
        <v>0</v>
      </c>
      <c r="BH657" s="239">
        <f>IF(N657="sníž. přenesená",J657,0)</f>
        <v>0</v>
      </c>
      <c r="BI657" s="239">
        <f>IF(N657="nulová",J657,0)</f>
        <v>0</v>
      </c>
      <c r="BJ657" s="18" t="s">
        <v>88</v>
      </c>
      <c r="BK657" s="239">
        <f>ROUND(I657*H657,2)</f>
        <v>0</v>
      </c>
      <c r="BL657" s="18" t="s">
        <v>229</v>
      </c>
      <c r="BM657" s="238" t="s">
        <v>2095</v>
      </c>
    </row>
    <row r="658" s="2" customFormat="1">
      <c r="A658" s="39"/>
      <c r="B658" s="40"/>
      <c r="C658" s="41"/>
      <c r="D658" s="240" t="s">
        <v>1121</v>
      </c>
      <c r="E658" s="41"/>
      <c r="F658" s="285" t="s">
        <v>2094</v>
      </c>
      <c r="G658" s="41"/>
      <c r="H658" s="41"/>
      <c r="I658" s="242"/>
      <c r="J658" s="41"/>
      <c r="K658" s="41"/>
      <c r="L658" s="45"/>
      <c r="M658" s="243"/>
      <c r="N658" s="244"/>
      <c r="O658" s="92"/>
      <c r="P658" s="92"/>
      <c r="Q658" s="92"/>
      <c r="R658" s="92"/>
      <c r="S658" s="92"/>
      <c r="T658" s="93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1121</v>
      </c>
      <c r="AU658" s="18" t="s">
        <v>90</v>
      </c>
    </row>
    <row r="659" s="15" customFormat="1">
      <c r="A659" s="15"/>
      <c r="B659" s="288"/>
      <c r="C659" s="289"/>
      <c r="D659" s="240" t="s">
        <v>443</v>
      </c>
      <c r="E659" s="290" t="s">
        <v>1</v>
      </c>
      <c r="F659" s="291" t="s">
        <v>2022</v>
      </c>
      <c r="G659" s="289"/>
      <c r="H659" s="290" t="s">
        <v>1</v>
      </c>
      <c r="I659" s="292"/>
      <c r="J659" s="289"/>
      <c r="K659" s="289"/>
      <c r="L659" s="293"/>
      <c r="M659" s="294"/>
      <c r="N659" s="295"/>
      <c r="O659" s="295"/>
      <c r="P659" s="295"/>
      <c r="Q659" s="295"/>
      <c r="R659" s="295"/>
      <c r="S659" s="295"/>
      <c r="T659" s="296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97" t="s">
        <v>443</v>
      </c>
      <c r="AU659" s="297" t="s">
        <v>90</v>
      </c>
      <c r="AV659" s="15" t="s">
        <v>88</v>
      </c>
      <c r="AW659" s="15" t="s">
        <v>36</v>
      </c>
      <c r="AX659" s="15" t="s">
        <v>80</v>
      </c>
      <c r="AY659" s="297" t="s">
        <v>156</v>
      </c>
    </row>
    <row r="660" s="13" customFormat="1">
      <c r="A660" s="13"/>
      <c r="B660" s="263"/>
      <c r="C660" s="264"/>
      <c r="D660" s="240" t="s">
        <v>443</v>
      </c>
      <c r="E660" s="265" t="s">
        <v>1</v>
      </c>
      <c r="F660" s="266" t="s">
        <v>2096</v>
      </c>
      <c r="G660" s="264"/>
      <c r="H660" s="267">
        <v>0.82799999999999996</v>
      </c>
      <c r="I660" s="268"/>
      <c r="J660" s="264"/>
      <c r="K660" s="264"/>
      <c r="L660" s="269"/>
      <c r="M660" s="270"/>
      <c r="N660" s="271"/>
      <c r="O660" s="271"/>
      <c r="P660" s="271"/>
      <c r="Q660" s="271"/>
      <c r="R660" s="271"/>
      <c r="S660" s="271"/>
      <c r="T660" s="272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73" t="s">
        <v>443</v>
      </c>
      <c r="AU660" s="273" t="s">
        <v>90</v>
      </c>
      <c r="AV660" s="13" t="s">
        <v>90</v>
      </c>
      <c r="AW660" s="13" t="s">
        <v>36</v>
      </c>
      <c r="AX660" s="13" t="s">
        <v>80</v>
      </c>
      <c r="AY660" s="273" t="s">
        <v>156</v>
      </c>
    </row>
    <row r="661" s="14" customFormat="1">
      <c r="A661" s="14"/>
      <c r="B661" s="274"/>
      <c r="C661" s="275"/>
      <c r="D661" s="240" t="s">
        <v>443</v>
      </c>
      <c r="E661" s="276" t="s">
        <v>1</v>
      </c>
      <c r="F661" s="277" t="s">
        <v>445</v>
      </c>
      <c r="G661" s="275"/>
      <c r="H661" s="278">
        <v>0.82799999999999996</v>
      </c>
      <c r="I661" s="279"/>
      <c r="J661" s="275"/>
      <c r="K661" s="275"/>
      <c r="L661" s="280"/>
      <c r="M661" s="281"/>
      <c r="N661" s="282"/>
      <c r="O661" s="282"/>
      <c r="P661" s="282"/>
      <c r="Q661" s="282"/>
      <c r="R661" s="282"/>
      <c r="S661" s="282"/>
      <c r="T661" s="283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84" t="s">
        <v>443</v>
      </c>
      <c r="AU661" s="284" t="s">
        <v>90</v>
      </c>
      <c r="AV661" s="14" t="s">
        <v>172</v>
      </c>
      <c r="AW661" s="14" t="s">
        <v>36</v>
      </c>
      <c r="AX661" s="14" t="s">
        <v>88</v>
      </c>
      <c r="AY661" s="284" t="s">
        <v>156</v>
      </c>
    </row>
    <row r="662" s="2" customFormat="1" ht="16.5" customHeight="1">
      <c r="A662" s="39"/>
      <c r="B662" s="40"/>
      <c r="C662" s="227" t="s">
        <v>818</v>
      </c>
      <c r="D662" s="227" t="s">
        <v>160</v>
      </c>
      <c r="E662" s="228" t="s">
        <v>2097</v>
      </c>
      <c r="F662" s="229" t="s">
        <v>2098</v>
      </c>
      <c r="G662" s="230" t="s">
        <v>1118</v>
      </c>
      <c r="H662" s="231">
        <v>1.45</v>
      </c>
      <c r="I662" s="232"/>
      <c r="J662" s="233">
        <f>ROUND(I662*H662,2)</f>
        <v>0</v>
      </c>
      <c r="K662" s="229" t="s">
        <v>1177</v>
      </c>
      <c r="L662" s="45"/>
      <c r="M662" s="234" t="s">
        <v>1</v>
      </c>
      <c r="N662" s="235" t="s">
        <v>45</v>
      </c>
      <c r="O662" s="92"/>
      <c r="P662" s="236">
        <f>O662*H662</f>
        <v>0</v>
      </c>
      <c r="Q662" s="236">
        <v>0.50344999999999995</v>
      </c>
      <c r="R662" s="236">
        <f>Q662*H662</f>
        <v>0.73000249999999989</v>
      </c>
      <c r="S662" s="236">
        <v>0</v>
      </c>
      <c r="T662" s="237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38" t="s">
        <v>229</v>
      </c>
      <c r="AT662" s="238" t="s">
        <v>160</v>
      </c>
      <c r="AU662" s="238" t="s">
        <v>90</v>
      </c>
      <c r="AY662" s="18" t="s">
        <v>156</v>
      </c>
      <c r="BE662" s="239">
        <f>IF(N662="základní",J662,0)</f>
        <v>0</v>
      </c>
      <c r="BF662" s="239">
        <f>IF(N662="snížená",J662,0)</f>
        <v>0</v>
      </c>
      <c r="BG662" s="239">
        <f>IF(N662="zákl. přenesená",J662,0)</f>
        <v>0</v>
      </c>
      <c r="BH662" s="239">
        <f>IF(N662="sníž. přenesená",J662,0)</f>
        <v>0</v>
      </c>
      <c r="BI662" s="239">
        <f>IF(N662="nulová",J662,0)</f>
        <v>0</v>
      </c>
      <c r="BJ662" s="18" t="s">
        <v>88</v>
      </c>
      <c r="BK662" s="239">
        <f>ROUND(I662*H662,2)</f>
        <v>0</v>
      </c>
      <c r="BL662" s="18" t="s">
        <v>229</v>
      </c>
      <c r="BM662" s="238" t="s">
        <v>2099</v>
      </c>
    </row>
    <row r="663" s="2" customFormat="1">
      <c r="A663" s="39"/>
      <c r="B663" s="40"/>
      <c r="C663" s="41"/>
      <c r="D663" s="240" t="s">
        <v>1121</v>
      </c>
      <c r="E663" s="41"/>
      <c r="F663" s="285" t="s">
        <v>2100</v>
      </c>
      <c r="G663" s="41"/>
      <c r="H663" s="41"/>
      <c r="I663" s="242"/>
      <c r="J663" s="41"/>
      <c r="K663" s="41"/>
      <c r="L663" s="45"/>
      <c r="M663" s="243"/>
      <c r="N663" s="244"/>
      <c r="O663" s="92"/>
      <c r="P663" s="92"/>
      <c r="Q663" s="92"/>
      <c r="R663" s="92"/>
      <c r="S663" s="92"/>
      <c r="T663" s="93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1121</v>
      </c>
      <c r="AU663" s="18" t="s">
        <v>90</v>
      </c>
    </row>
    <row r="664" s="15" customFormat="1">
      <c r="A664" s="15"/>
      <c r="B664" s="288"/>
      <c r="C664" s="289"/>
      <c r="D664" s="240" t="s">
        <v>443</v>
      </c>
      <c r="E664" s="290" t="s">
        <v>1</v>
      </c>
      <c r="F664" s="291" t="s">
        <v>2101</v>
      </c>
      <c r="G664" s="289"/>
      <c r="H664" s="290" t="s">
        <v>1</v>
      </c>
      <c r="I664" s="292"/>
      <c r="J664" s="289"/>
      <c r="K664" s="289"/>
      <c r="L664" s="293"/>
      <c r="M664" s="294"/>
      <c r="N664" s="295"/>
      <c r="O664" s="295"/>
      <c r="P664" s="295"/>
      <c r="Q664" s="295"/>
      <c r="R664" s="295"/>
      <c r="S664" s="295"/>
      <c r="T664" s="296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97" t="s">
        <v>443</v>
      </c>
      <c r="AU664" s="297" t="s">
        <v>90</v>
      </c>
      <c r="AV664" s="15" t="s">
        <v>88</v>
      </c>
      <c r="AW664" s="15" t="s">
        <v>36</v>
      </c>
      <c r="AX664" s="15" t="s">
        <v>80</v>
      </c>
      <c r="AY664" s="297" t="s">
        <v>156</v>
      </c>
    </row>
    <row r="665" s="13" customFormat="1">
      <c r="A665" s="13"/>
      <c r="B665" s="263"/>
      <c r="C665" s="264"/>
      <c r="D665" s="240" t="s">
        <v>443</v>
      </c>
      <c r="E665" s="265" t="s">
        <v>1</v>
      </c>
      <c r="F665" s="266" t="s">
        <v>2102</v>
      </c>
      <c r="G665" s="264"/>
      <c r="H665" s="267">
        <v>1.45</v>
      </c>
      <c r="I665" s="268"/>
      <c r="J665" s="264"/>
      <c r="K665" s="264"/>
      <c r="L665" s="269"/>
      <c r="M665" s="270"/>
      <c r="N665" s="271"/>
      <c r="O665" s="271"/>
      <c r="P665" s="271"/>
      <c r="Q665" s="271"/>
      <c r="R665" s="271"/>
      <c r="S665" s="271"/>
      <c r="T665" s="272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73" t="s">
        <v>443</v>
      </c>
      <c r="AU665" s="273" t="s">
        <v>90</v>
      </c>
      <c r="AV665" s="13" t="s">
        <v>90</v>
      </c>
      <c r="AW665" s="13" t="s">
        <v>36</v>
      </c>
      <c r="AX665" s="13" t="s">
        <v>80</v>
      </c>
      <c r="AY665" s="273" t="s">
        <v>156</v>
      </c>
    </row>
    <row r="666" s="14" customFormat="1">
      <c r="A666" s="14"/>
      <c r="B666" s="274"/>
      <c r="C666" s="275"/>
      <c r="D666" s="240" t="s">
        <v>443</v>
      </c>
      <c r="E666" s="276" t="s">
        <v>1</v>
      </c>
      <c r="F666" s="277" t="s">
        <v>445</v>
      </c>
      <c r="G666" s="275"/>
      <c r="H666" s="278">
        <v>1.45</v>
      </c>
      <c r="I666" s="279"/>
      <c r="J666" s="275"/>
      <c r="K666" s="275"/>
      <c r="L666" s="280"/>
      <c r="M666" s="281"/>
      <c r="N666" s="282"/>
      <c r="O666" s="282"/>
      <c r="P666" s="282"/>
      <c r="Q666" s="282"/>
      <c r="R666" s="282"/>
      <c r="S666" s="282"/>
      <c r="T666" s="283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84" t="s">
        <v>443</v>
      </c>
      <c r="AU666" s="284" t="s">
        <v>90</v>
      </c>
      <c r="AV666" s="14" t="s">
        <v>172</v>
      </c>
      <c r="AW666" s="14" t="s">
        <v>36</v>
      </c>
      <c r="AX666" s="14" t="s">
        <v>88</v>
      </c>
      <c r="AY666" s="284" t="s">
        <v>156</v>
      </c>
    </row>
    <row r="667" s="2" customFormat="1" ht="24.15" customHeight="1">
      <c r="A667" s="39"/>
      <c r="B667" s="40"/>
      <c r="C667" s="227" t="s">
        <v>822</v>
      </c>
      <c r="D667" s="227" t="s">
        <v>160</v>
      </c>
      <c r="E667" s="228" t="s">
        <v>2103</v>
      </c>
      <c r="F667" s="229" t="s">
        <v>2104</v>
      </c>
      <c r="G667" s="230" t="s">
        <v>1507</v>
      </c>
      <c r="H667" s="231">
        <v>2.0600000000000001</v>
      </c>
      <c r="I667" s="232"/>
      <c r="J667" s="233">
        <f>ROUND(I667*H667,2)</f>
        <v>0</v>
      </c>
      <c r="K667" s="229" t="s">
        <v>1177</v>
      </c>
      <c r="L667" s="45"/>
      <c r="M667" s="234" t="s">
        <v>1</v>
      </c>
      <c r="N667" s="235" t="s">
        <v>45</v>
      </c>
      <c r="O667" s="92"/>
      <c r="P667" s="236">
        <f>O667*H667</f>
        <v>0</v>
      </c>
      <c r="Q667" s="236">
        <v>0.02248</v>
      </c>
      <c r="R667" s="236">
        <f>Q667*H667</f>
        <v>0.046308800000000004</v>
      </c>
      <c r="S667" s="236">
        <v>0</v>
      </c>
      <c r="T667" s="237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38" t="s">
        <v>229</v>
      </c>
      <c r="AT667" s="238" t="s">
        <v>160</v>
      </c>
      <c r="AU667" s="238" t="s">
        <v>90</v>
      </c>
      <c r="AY667" s="18" t="s">
        <v>156</v>
      </c>
      <c r="BE667" s="239">
        <f>IF(N667="základní",J667,0)</f>
        <v>0</v>
      </c>
      <c r="BF667" s="239">
        <f>IF(N667="snížená",J667,0)</f>
        <v>0</v>
      </c>
      <c r="BG667" s="239">
        <f>IF(N667="zákl. přenesená",J667,0)</f>
        <v>0</v>
      </c>
      <c r="BH667" s="239">
        <f>IF(N667="sníž. přenesená",J667,0)</f>
        <v>0</v>
      </c>
      <c r="BI667" s="239">
        <f>IF(N667="nulová",J667,0)</f>
        <v>0</v>
      </c>
      <c r="BJ667" s="18" t="s">
        <v>88</v>
      </c>
      <c r="BK667" s="239">
        <f>ROUND(I667*H667,2)</f>
        <v>0</v>
      </c>
      <c r="BL667" s="18" t="s">
        <v>229</v>
      </c>
      <c r="BM667" s="238" t="s">
        <v>2105</v>
      </c>
    </row>
    <row r="668" s="2" customFormat="1">
      <c r="A668" s="39"/>
      <c r="B668" s="40"/>
      <c r="C668" s="41"/>
      <c r="D668" s="240" t="s">
        <v>233</v>
      </c>
      <c r="E668" s="41"/>
      <c r="F668" s="241" t="s">
        <v>2106</v>
      </c>
      <c r="G668" s="41"/>
      <c r="H668" s="41"/>
      <c r="I668" s="242"/>
      <c r="J668" s="41"/>
      <c r="K668" s="41"/>
      <c r="L668" s="45"/>
      <c r="M668" s="243"/>
      <c r="N668" s="244"/>
      <c r="O668" s="92"/>
      <c r="P668" s="92"/>
      <c r="Q668" s="92"/>
      <c r="R668" s="92"/>
      <c r="S668" s="92"/>
      <c r="T668" s="93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233</v>
      </c>
      <c r="AU668" s="18" t="s">
        <v>90</v>
      </c>
    </row>
    <row r="669" s="15" customFormat="1">
      <c r="A669" s="15"/>
      <c r="B669" s="288"/>
      <c r="C669" s="289"/>
      <c r="D669" s="240" t="s">
        <v>443</v>
      </c>
      <c r="E669" s="290" t="s">
        <v>1</v>
      </c>
      <c r="F669" s="291" t="s">
        <v>2022</v>
      </c>
      <c r="G669" s="289"/>
      <c r="H669" s="290" t="s">
        <v>1</v>
      </c>
      <c r="I669" s="292"/>
      <c r="J669" s="289"/>
      <c r="K669" s="289"/>
      <c r="L669" s="293"/>
      <c r="M669" s="294"/>
      <c r="N669" s="295"/>
      <c r="O669" s="295"/>
      <c r="P669" s="295"/>
      <c r="Q669" s="295"/>
      <c r="R669" s="295"/>
      <c r="S669" s="295"/>
      <c r="T669" s="296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97" t="s">
        <v>443</v>
      </c>
      <c r="AU669" s="297" t="s">
        <v>90</v>
      </c>
      <c r="AV669" s="15" t="s">
        <v>88</v>
      </c>
      <c r="AW669" s="15" t="s">
        <v>36</v>
      </c>
      <c r="AX669" s="15" t="s">
        <v>80</v>
      </c>
      <c r="AY669" s="297" t="s">
        <v>156</v>
      </c>
    </row>
    <row r="670" s="13" customFormat="1">
      <c r="A670" s="13"/>
      <c r="B670" s="263"/>
      <c r="C670" s="264"/>
      <c r="D670" s="240" t="s">
        <v>443</v>
      </c>
      <c r="E670" s="265" t="s">
        <v>1</v>
      </c>
      <c r="F670" s="266" t="s">
        <v>2107</v>
      </c>
      <c r="G670" s="264"/>
      <c r="H670" s="267">
        <v>2.0600000000000001</v>
      </c>
      <c r="I670" s="268"/>
      <c r="J670" s="264"/>
      <c r="K670" s="264"/>
      <c r="L670" s="269"/>
      <c r="M670" s="270"/>
      <c r="N670" s="271"/>
      <c r="O670" s="271"/>
      <c r="P670" s="271"/>
      <c r="Q670" s="271"/>
      <c r="R670" s="271"/>
      <c r="S670" s="271"/>
      <c r="T670" s="27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73" t="s">
        <v>443</v>
      </c>
      <c r="AU670" s="273" t="s">
        <v>90</v>
      </c>
      <c r="AV670" s="13" t="s">
        <v>90</v>
      </c>
      <c r="AW670" s="13" t="s">
        <v>36</v>
      </c>
      <c r="AX670" s="13" t="s">
        <v>80</v>
      </c>
      <c r="AY670" s="273" t="s">
        <v>156</v>
      </c>
    </row>
    <row r="671" s="14" customFormat="1">
      <c r="A671" s="14"/>
      <c r="B671" s="274"/>
      <c r="C671" s="275"/>
      <c r="D671" s="240" t="s">
        <v>443</v>
      </c>
      <c r="E671" s="276" t="s">
        <v>1</v>
      </c>
      <c r="F671" s="277" t="s">
        <v>445</v>
      </c>
      <c r="G671" s="275"/>
      <c r="H671" s="278">
        <v>2.0600000000000001</v>
      </c>
      <c r="I671" s="279"/>
      <c r="J671" s="275"/>
      <c r="K671" s="275"/>
      <c r="L671" s="280"/>
      <c r="M671" s="281"/>
      <c r="N671" s="282"/>
      <c r="O671" s="282"/>
      <c r="P671" s="282"/>
      <c r="Q671" s="282"/>
      <c r="R671" s="282"/>
      <c r="S671" s="282"/>
      <c r="T671" s="283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84" t="s">
        <v>443</v>
      </c>
      <c r="AU671" s="284" t="s">
        <v>90</v>
      </c>
      <c r="AV671" s="14" t="s">
        <v>172</v>
      </c>
      <c r="AW671" s="14" t="s">
        <v>36</v>
      </c>
      <c r="AX671" s="14" t="s">
        <v>88</v>
      </c>
      <c r="AY671" s="284" t="s">
        <v>156</v>
      </c>
    </row>
    <row r="672" s="2" customFormat="1" ht="24.15" customHeight="1">
      <c r="A672" s="39"/>
      <c r="B672" s="40"/>
      <c r="C672" s="227" t="s">
        <v>826</v>
      </c>
      <c r="D672" s="227" t="s">
        <v>160</v>
      </c>
      <c r="E672" s="228" t="s">
        <v>2108</v>
      </c>
      <c r="F672" s="229" t="s">
        <v>2109</v>
      </c>
      <c r="G672" s="230" t="s">
        <v>1176</v>
      </c>
      <c r="H672" s="231">
        <v>29.23</v>
      </c>
      <c r="I672" s="232"/>
      <c r="J672" s="233">
        <f>ROUND(I672*H672,2)</f>
        <v>0</v>
      </c>
      <c r="K672" s="229" t="s">
        <v>1177</v>
      </c>
      <c r="L672" s="45"/>
      <c r="M672" s="234" t="s">
        <v>1</v>
      </c>
      <c r="N672" s="235" t="s">
        <v>45</v>
      </c>
      <c r="O672" s="92"/>
      <c r="P672" s="236">
        <f>O672*H672</f>
        <v>0</v>
      </c>
      <c r="Q672" s="236">
        <v>0</v>
      </c>
      <c r="R672" s="236">
        <f>Q672*H672</f>
        <v>0</v>
      </c>
      <c r="S672" s="236">
        <v>0</v>
      </c>
      <c r="T672" s="237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38" t="s">
        <v>229</v>
      </c>
      <c r="AT672" s="238" t="s">
        <v>160</v>
      </c>
      <c r="AU672" s="238" t="s">
        <v>90</v>
      </c>
      <c r="AY672" s="18" t="s">
        <v>156</v>
      </c>
      <c r="BE672" s="239">
        <f>IF(N672="základní",J672,0)</f>
        <v>0</v>
      </c>
      <c r="BF672" s="239">
        <f>IF(N672="snížená",J672,0)</f>
        <v>0</v>
      </c>
      <c r="BG672" s="239">
        <f>IF(N672="zákl. přenesená",J672,0)</f>
        <v>0</v>
      </c>
      <c r="BH672" s="239">
        <f>IF(N672="sníž. přenesená",J672,0)</f>
        <v>0</v>
      </c>
      <c r="BI672" s="239">
        <f>IF(N672="nulová",J672,0)</f>
        <v>0</v>
      </c>
      <c r="BJ672" s="18" t="s">
        <v>88</v>
      </c>
      <c r="BK672" s="239">
        <f>ROUND(I672*H672,2)</f>
        <v>0</v>
      </c>
      <c r="BL672" s="18" t="s">
        <v>229</v>
      </c>
      <c r="BM672" s="238" t="s">
        <v>2110</v>
      </c>
    </row>
    <row r="673" s="2" customFormat="1">
      <c r="A673" s="39"/>
      <c r="B673" s="40"/>
      <c r="C673" s="41"/>
      <c r="D673" s="240" t="s">
        <v>1121</v>
      </c>
      <c r="E673" s="41"/>
      <c r="F673" s="285" t="s">
        <v>2111</v>
      </c>
      <c r="G673" s="41"/>
      <c r="H673" s="41"/>
      <c r="I673" s="242"/>
      <c r="J673" s="41"/>
      <c r="K673" s="41"/>
      <c r="L673" s="45"/>
      <c r="M673" s="243"/>
      <c r="N673" s="244"/>
      <c r="O673" s="92"/>
      <c r="P673" s="92"/>
      <c r="Q673" s="92"/>
      <c r="R673" s="92"/>
      <c r="S673" s="92"/>
      <c r="T673" s="93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1121</v>
      </c>
      <c r="AU673" s="18" t="s">
        <v>90</v>
      </c>
    </row>
    <row r="674" s="15" customFormat="1">
      <c r="A674" s="15"/>
      <c r="B674" s="288"/>
      <c r="C674" s="289"/>
      <c r="D674" s="240" t="s">
        <v>443</v>
      </c>
      <c r="E674" s="290" t="s">
        <v>1</v>
      </c>
      <c r="F674" s="291" t="s">
        <v>2022</v>
      </c>
      <c r="G674" s="289"/>
      <c r="H674" s="290" t="s">
        <v>1</v>
      </c>
      <c r="I674" s="292"/>
      <c r="J674" s="289"/>
      <c r="K674" s="289"/>
      <c r="L674" s="293"/>
      <c r="M674" s="294"/>
      <c r="N674" s="295"/>
      <c r="O674" s="295"/>
      <c r="P674" s="295"/>
      <c r="Q674" s="295"/>
      <c r="R674" s="295"/>
      <c r="S674" s="295"/>
      <c r="T674" s="296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97" t="s">
        <v>443</v>
      </c>
      <c r="AU674" s="297" t="s">
        <v>90</v>
      </c>
      <c r="AV674" s="15" t="s">
        <v>88</v>
      </c>
      <c r="AW674" s="15" t="s">
        <v>36</v>
      </c>
      <c r="AX674" s="15" t="s">
        <v>80</v>
      </c>
      <c r="AY674" s="297" t="s">
        <v>156</v>
      </c>
    </row>
    <row r="675" s="13" customFormat="1">
      <c r="A675" s="13"/>
      <c r="B675" s="263"/>
      <c r="C675" s="264"/>
      <c r="D675" s="240" t="s">
        <v>443</v>
      </c>
      <c r="E675" s="265" t="s">
        <v>1</v>
      </c>
      <c r="F675" s="266" t="s">
        <v>2112</v>
      </c>
      <c r="G675" s="264"/>
      <c r="H675" s="267">
        <v>29.23</v>
      </c>
      <c r="I675" s="268"/>
      <c r="J675" s="264"/>
      <c r="K675" s="264"/>
      <c r="L675" s="269"/>
      <c r="M675" s="270"/>
      <c r="N675" s="271"/>
      <c r="O675" s="271"/>
      <c r="P675" s="271"/>
      <c r="Q675" s="271"/>
      <c r="R675" s="271"/>
      <c r="S675" s="271"/>
      <c r="T675" s="272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73" t="s">
        <v>443</v>
      </c>
      <c r="AU675" s="273" t="s">
        <v>90</v>
      </c>
      <c r="AV675" s="13" t="s">
        <v>90</v>
      </c>
      <c r="AW675" s="13" t="s">
        <v>36</v>
      </c>
      <c r="AX675" s="13" t="s">
        <v>80</v>
      </c>
      <c r="AY675" s="273" t="s">
        <v>156</v>
      </c>
    </row>
    <row r="676" s="14" customFormat="1">
      <c r="A676" s="14"/>
      <c r="B676" s="274"/>
      <c r="C676" s="275"/>
      <c r="D676" s="240" t="s">
        <v>443</v>
      </c>
      <c r="E676" s="276" t="s">
        <v>1</v>
      </c>
      <c r="F676" s="277" t="s">
        <v>445</v>
      </c>
      <c r="G676" s="275"/>
      <c r="H676" s="278">
        <v>29.23</v>
      </c>
      <c r="I676" s="279"/>
      <c r="J676" s="275"/>
      <c r="K676" s="275"/>
      <c r="L676" s="280"/>
      <c r="M676" s="281"/>
      <c r="N676" s="282"/>
      <c r="O676" s="282"/>
      <c r="P676" s="282"/>
      <c r="Q676" s="282"/>
      <c r="R676" s="282"/>
      <c r="S676" s="282"/>
      <c r="T676" s="283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84" t="s">
        <v>443</v>
      </c>
      <c r="AU676" s="284" t="s">
        <v>90</v>
      </c>
      <c r="AV676" s="14" t="s">
        <v>172</v>
      </c>
      <c r="AW676" s="14" t="s">
        <v>36</v>
      </c>
      <c r="AX676" s="14" t="s">
        <v>88</v>
      </c>
      <c r="AY676" s="284" t="s">
        <v>156</v>
      </c>
    </row>
    <row r="677" s="2" customFormat="1" ht="16.5" customHeight="1">
      <c r="A677" s="39"/>
      <c r="B677" s="40"/>
      <c r="C677" s="253" t="s">
        <v>830</v>
      </c>
      <c r="D677" s="253" t="s">
        <v>439</v>
      </c>
      <c r="E677" s="254" t="s">
        <v>2093</v>
      </c>
      <c r="F677" s="255" t="s">
        <v>2094</v>
      </c>
      <c r="G677" s="256" t="s">
        <v>1118</v>
      </c>
      <c r="H677" s="257">
        <v>0.70199999999999996</v>
      </c>
      <c r="I677" s="258"/>
      <c r="J677" s="259">
        <f>ROUND(I677*H677,2)</f>
        <v>0</v>
      </c>
      <c r="K677" s="255" t="s">
        <v>1177</v>
      </c>
      <c r="L677" s="260"/>
      <c r="M677" s="261" t="s">
        <v>1</v>
      </c>
      <c r="N677" s="262" t="s">
        <v>45</v>
      </c>
      <c r="O677" s="92"/>
      <c r="P677" s="236">
        <f>O677*H677</f>
        <v>0</v>
      </c>
      <c r="Q677" s="236">
        <v>0.55000000000000004</v>
      </c>
      <c r="R677" s="236">
        <f>Q677*H677</f>
        <v>0.3861</v>
      </c>
      <c r="S677" s="236">
        <v>0</v>
      </c>
      <c r="T677" s="237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38" t="s">
        <v>292</v>
      </c>
      <c r="AT677" s="238" t="s">
        <v>439</v>
      </c>
      <c r="AU677" s="238" t="s">
        <v>90</v>
      </c>
      <c r="AY677" s="18" t="s">
        <v>156</v>
      </c>
      <c r="BE677" s="239">
        <f>IF(N677="základní",J677,0)</f>
        <v>0</v>
      </c>
      <c r="BF677" s="239">
        <f>IF(N677="snížená",J677,0)</f>
        <v>0</v>
      </c>
      <c r="BG677" s="239">
        <f>IF(N677="zákl. přenesená",J677,0)</f>
        <v>0</v>
      </c>
      <c r="BH677" s="239">
        <f>IF(N677="sníž. přenesená",J677,0)</f>
        <v>0</v>
      </c>
      <c r="BI677" s="239">
        <f>IF(N677="nulová",J677,0)</f>
        <v>0</v>
      </c>
      <c r="BJ677" s="18" t="s">
        <v>88</v>
      </c>
      <c r="BK677" s="239">
        <f>ROUND(I677*H677,2)</f>
        <v>0</v>
      </c>
      <c r="BL677" s="18" t="s">
        <v>229</v>
      </c>
      <c r="BM677" s="238" t="s">
        <v>2113</v>
      </c>
    </row>
    <row r="678" s="2" customFormat="1">
      <c r="A678" s="39"/>
      <c r="B678" s="40"/>
      <c r="C678" s="41"/>
      <c r="D678" s="240" t="s">
        <v>1121</v>
      </c>
      <c r="E678" s="41"/>
      <c r="F678" s="285" t="s">
        <v>2094</v>
      </c>
      <c r="G678" s="41"/>
      <c r="H678" s="41"/>
      <c r="I678" s="242"/>
      <c r="J678" s="41"/>
      <c r="K678" s="41"/>
      <c r="L678" s="45"/>
      <c r="M678" s="243"/>
      <c r="N678" s="244"/>
      <c r="O678" s="92"/>
      <c r="P678" s="92"/>
      <c r="Q678" s="92"/>
      <c r="R678" s="92"/>
      <c r="S678" s="92"/>
      <c r="T678" s="93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1121</v>
      </c>
      <c r="AU678" s="18" t="s">
        <v>90</v>
      </c>
    </row>
    <row r="679" s="15" customFormat="1">
      <c r="A679" s="15"/>
      <c r="B679" s="288"/>
      <c r="C679" s="289"/>
      <c r="D679" s="240" t="s">
        <v>443</v>
      </c>
      <c r="E679" s="290" t="s">
        <v>1</v>
      </c>
      <c r="F679" s="291" t="s">
        <v>2022</v>
      </c>
      <c r="G679" s="289"/>
      <c r="H679" s="290" t="s">
        <v>1</v>
      </c>
      <c r="I679" s="292"/>
      <c r="J679" s="289"/>
      <c r="K679" s="289"/>
      <c r="L679" s="293"/>
      <c r="M679" s="294"/>
      <c r="N679" s="295"/>
      <c r="O679" s="295"/>
      <c r="P679" s="295"/>
      <c r="Q679" s="295"/>
      <c r="R679" s="295"/>
      <c r="S679" s="295"/>
      <c r="T679" s="296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97" t="s">
        <v>443</v>
      </c>
      <c r="AU679" s="297" t="s">
        <v>90</v>
      </c>
      <c r="AV679" s="15" t="s">
        <v>88</v>
      </c>
      <c r="AW679" s="15" t="s">
        <v>36</v>
      </c>
      <c r="AX679" s="15" t="s">
        <v>80</v>
      </c>
      <c r="AY679" s="297" t="s">
        <v>156</v>
      </c>
    </row>
    <row r="680" s="13" customFormat="1">
      <c r="A680" s="13"/>
      <c r="B680" s="263"/>
      <c r="C680" s="264"/>
      <c r="D680" s="240" t="s">
        <v>443</v>
      </c>
      <c r="E680" s="265" t="s">
        <v>1</v>
      </c>
      <c r="F680" s="266" t="s">
        <v>2114</v>
      </c>
      <c r="G680" s="264"/>
      <c r="H680" s="267">
        <v>0.70199999999999996</v>
      </c>
      <c r="I680" s="268"/>
      <c r="J680" s="264"/>
      <c r="K680" s="264"/>
      <c r="L680" s="269"/>
      <c r="M680" s="270"/>
      <c r="N680" s="271"/>
      <c r="O680" s="271"/>
      <c r="P680" s="271"/>
      <c r="Q680" s="271"/>
      <c r="R680" s="271"/>
      <c r="S680" s="271"/>
      <c r="T680" s="272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73" t="s">
        <v>443</v>
      </c>
      <c r="AU680" s="273" t="s">
        <v>90</v>
      </c>
      <c r="AV680" s="13" t="s">
        <v>90</v>
      </c>
      <c r="AW680" s="13" t="s">
        <v>36</v>
      </c>
      <c r="AX680" s="13" t="s">
        <v>80</v>
      </c>
      <c r="AY680" s="273" t="s">
        <v>156</v>
      </c>
    </row>
    <row r="681" s="14" customFormat="1">
      <c r="A681" s="14"/>
      <c r="B681" s="274"/>
      <c r="C681" s="275"/>
      <c r="D681" s="240" t="s">
        <v>443</v>
      </c>
      <c r="E681" s="276" t="s">
        <v>1</v>
      </c>
      <c r="F681" s="277" t="s">
        <v>445</v>
      </c>
      <c r="G681" s="275"/>
      <c r="H681" s="278">
        <v>0.70199999999999996</v>
      </c>
      <c r="I681" s="279"/>
      <c r="J681" s="275"/>
      <c r="K681" s="275"/>
      <c r="L681" s="280"/>
      <c r="M681" s="281"/>
      <c r="N681" s="282"/>
      <c r="O681" s="282"/>
      <c r="P681" s="282"/>
      <c r="Q681" s="282"/>
      <c r="R681" s="282"/>
      <c r="S681" s="282"/>
      <c r="T681" s="283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84" t="s">
        <v>443</v>
      </c>
      <c r="AU681" s="284" t="s">
        <v>90</v>
      </c>
      <c r="AV681" s="14" t="s">
        <v>172</v>
      </c>
      <c r="AW681" s="14" t="s">
        <v>36</v>
      </c>
      <c r="AX681" s="14" t="s">
        <v>88</v>
      </c>
      <c r="AY681" s="284" t="s">
        <v>156</v>
      </c>
    </row>
    <row r="682" s="2" customFormat="1" ht="24.15" customHeight="1">
      <c r="A682" s="39"/>
      <c r="B682" s="40"/>
      <c r="C682" s="227" t="s">
        <v>834</v>
      </c>
      <c r="D682" s="227" t="s">
        <v>160</v>
      </c>
      <c r="E682" s="228" t="s">
        <v>1567</v>
      </c>
      <c r="F682" s="229" t="s">
        <v>1568</v>
      </c>
      <c r="G682" s="230" t="s">
        <v>1241</v>
      </c>
      <c r="H682" s="231">
        <v>1.7430000000000001</v>
      </c>
      <c r="I682" s="232"/>
      <c r="J682" s="233">
        <f>ROUND(I682*H682,2)</f>
        <v>0</v>
      </c>
      <c r="K682" s="229" t="s">
        <v>1119</v>
      </c>
      <c r="L682" s="45"/>
      <c r="M682" s="234" t="s">
        <v>1</v>
      </c>
      <c r="N682" s="235" t="s">
        <v>45</v>
      </c>
      <c r="O682" s="92"/>
      <c r="P682" s="236">
        <f>O682*H682</f>
        <v>0</v>
      </c>
      <c r="Q682" s="236">
        <v>0</v>
      </c>
      <c r="R682" s="236">
        <f>Q682*H682</f>
        <v>0</v>
      </c>
      <c r="S682" s="236">
        <v>0</v>
      </c>
      <c r="T682" s="237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38" t="s">
        <v>229</v>
      </c>
      <c r="AT682" s="238" t="s">
        <v>160</v>
      </c>
      <c r="AU682" s="238" t="s">
        <v>90</v>
      </c>
      <c r="AY682" s="18" t="s">
        <v>156</v>
      </c>
      <c r="BE682" s="239">
        <f>IF(N682="základní",J682,0)</f>
        <v>0</v>
      </c>
      <c r="BF682" s="239">
        <f>IF(N682="snížená",J682,0)</f>
        <v>0</v>
      </c>
      <c r="BG682" s="239">
        <f>IF(N682="zákl. přenesená",J682,0)</f>
        <v>0</v>
      </c>
      <c r="BH682" s="239">
        <f>IF(N682="sníž. přenesená",J682,0)</f>
        <v>0</v>
      </c>
      <c r="BI682" s="239">
        <f>IF(N682="nulová",J682,0)</f>
        <v>0</v>
      </c>
      <c r="BJ682" s="18" t="s">
        <v>88</v>
      </c>
      <c r="BK682" s="239">
        <f>ROUND(I682*H682,2)</f>
        <v>0</v>
      </c>
      <c r="BL682" s="18" t="s">
        <v>229</v>
      </c>
      <c r="BM682" s="238" t="s">
        <v>2115</v>
      </c>
    </row>
    <row r="683" s="2" customFormat="1">
      <c r="A683" s="39"/>
      <c r="B683" s="40"/>
      <c r="C683" s="41"/>
      <c r="D683" s="240" t="s">
        <v>1121</v>
      </c>
      <c r="E683" s="41"/>
      <c r="F683" s="285" t="s">
        <v>1570</v>
      </c>
      <c r="G683" s="41"/>
      <c r="H683" s="41"/>
      <c r="I683" s="242"/>
      <c r="J683" s="41"/>
      <c r="K683" s="41"/>
      <c r="L683" s="45"/>
      <c r="M683" s="243"/>
      <c r="N683" s="244"/>
      <c r="O683" s="92"/>
      <c r="P683" s="92"/>
      <c r="Q683" s="92"/>
      <c r="R683" s="92"/>
      <c r="S683" s="92"/>
      <c r="T683" s="93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1121</v>
      </c>
      <c r="AU683" s="18" t="s">
        <v>90</v>
      </c>
    </row>
    <row r="684" s="2" customFormat="1">
      <c r="A684" s="39"/>
      <c r="B684" s="40"/>
      <c r="C684" s="41"/>
      <c r="D684" s="286" t="s">
        <v>1123</v>
      </c>
      <c r="E684" s="41"/>
      <c r="F684" s="287" t="s">
        <v>1571</v>
      </c>
      <c r="G684" s="41"/>
      <c r="H684" s="41"/>
      <c r="I684" s="242"/>
      <c r="J684" s="41"/>
      <c r="K684" s="41"/>
      <c r="L684" s="45"/>
      <c r="M684" s="243"/>
      <c r="N684" s="244"/>
      <c r="O684" s="92"/>
      <c r="P684" s="92"/>
      <c r="Q684" s="92"/>
      <c r="R684" s="92"/>
      <c r="S684" s="92"/>
      <c r="T684" s="93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1123</v>
      </c>
      <c r="AU684" s="18" t="s">
        <v>90</v>
      </c>
    </row>
    <row r="685" s="12" customFormat="1" ht="22.8" customHeight="1">
      <c r="A685" s="12"/>
      <c r="B685" s="211"/>
      <c r="C685" s="212"/>
      <c r="D685" s="213" t="s">
        <v>79</v>
      </c>
      <c r="E685" s="225" t="s">
        <v>2116</v>
      </c>
      <c r="F685" s="225" t="s">
        <v>2117</v>
      </c>
      <c r="G685" s="212"/>
      <c r="H685" s="212"/>
      <c r="I685" s="215"/>
      <c r="J685" s="226">
        <f>BK685</f>
        <v>0</v>
      </c>
      <c r="K685" s="212"/>
      <c r="L685" s="217"/>
      <c r="M685" s="218"/>
      <c r="N685" s="219"/>
      <c r="O685" s="219"/>
      <c r="P685" s="220">
        <f>SUM(P686:P690)</f>
        <v>0</v>
      </c>
      <c r="Q685" s="219"/>
      <c r="R685" s="220">
        <f>SUM(R686:R690)</f>
        <v>0</v>
      </c>
      <c r="S685" s="219"/>
      <c r="T685" s="221">
        <f>SUM(T686:T690)</f>
        <v>0.27094000000000001</v>
      </c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R685" s="222" t="s">
        <v>90</v>
      </c>
      <c r="AT685" s="223" t="s">
        <v>79</v>
      </c>
      <c r="AU685" s="223" t="s">
        <v>88</v>
      </c>
      <c r="AY685" s="222" t="s">
        <v>156</v>
      </c>
      <c r="BK685" s="224">
        <f>SUM(BK686:BK690)</f>
        <v>0</v>
      </c>
    </row>
    <row r="686" s="2" customFormat="1" ht="16.5" customHeight="1">
      <c r="A686" s="39"/>
      <c r="B686" s="40"/>
      <c r="C686" s="227" t="s">
        <v>838</v>
      </c>
      <c r="D686" s="227" t="s">
        <v>160</v>
      </c>
      <c r="E686" s="228" t="s">
        <v>2118</v>
      </c>
      <c r="F686" s="229" t="s">
        <v>2119</v>
      </c>
      <c r="G686" s="230" t="s">
        <v>1176</v>
      </c>
      <c r="H686" s="231">
        <v>19</v>
      </c>
      <c r="I686" s="232"/>
      <c r="J686" s="233">
        <f>ROUND(I686*H686,2)</f>
        <v>0</v>
      </c>
      <c r="K686" s="229" t="s">
        <v>1177</v>
      </c>
      <c r="L686" s="45"/>
      <c r="M686" s="234" t="s">
        <v>1</v>
      </c>
      <c r="N686" s="235" t="s">
        <v>45</v>
      </c>
      <c r="O686" s="92"/>
      <c r="P686" s="236">
        <f>O686*H686</f>
        <v>0</v>
      </c>
      <c r="Q686" s="236">
        <v>0</v>
      </c>
      <c r="R686" s="236">
        <f>Q686*H686</f>
        <v>0</v>
      </c>
      <c r="S686" s="236">
        <v>0.01426</v>
      </c>
      <c r="T686" s="237">
        <f>S686*H686</f>
        <v>0.27094000000000001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38" t="s">
        <v>229</v>
      </c>
      <c r="AT686" s="238" t="s">
        <v>160</v>
      </c>
      <c r="AU686" s="238" t="s">
        <v>90</v>
      </c>
      <c r="AY686" s="18" t="s">
        <v>156</v>
      </c>
      <c r="BE686" s="239">
        <f>IF(N686="základní",J686,0)</f>
        <v>0</v>
      </c>
      <c r="BF686" s="239">
        <f>IF(N686="snížená",J686,0)</f>
        <v>0</v>
      </c>
      <c r="BG686" s="239">
        <f>IF(N686="zákl. přenesená",J686,0)</f>
        <v>0</v>
      </c>
      <c r="BH686" s="239">
        <f>IF(N686="sníž. přenesená",J686,0)</f>
        <v>0</v>
      </c>
      <c r="BI686" s="239">
        <f>IF(N686="nulová",J686,0)</f>
        <v>0</v>
      </c>
      <c r="BJ686" s="18" t="s">
        <v>88</v>
      </c>
      <c r="BK686" s="239">
        <f>ROUND(I686*H686,2)</f>
        <v>0</v>
      </c>
      <c r="BL686" s="18" t="s">
        <v>229</v>
      </c>
      <c r="BM686" s="238" t="s">
        <v>2120</v>
      </c>
    </row>
    <row r="687" s="15" customFormat="1">
      <c r="A687" s="15"/>
      <c r="B687" s="288"/>
      <c r="C687" s="289"/>
      <c r="D687" s="240" t="s">
        <v>443</v>
      </c>
      <c r="E687" s="290" t="s">
        <v>1</v>
      </c>
      <c r="F687" s="291" t="s">
        <v>1932</v>
      </c>
      <c r="G687" s="289"/>
      <c r="H687" s="290" t="s">
        <v>1</v>
      </c>
      <c r="I687" s="292"/>
      <c r="J687" s="289"/>
      <c r="K687" s="289"/>
      <c r="L687" s="293"/>
      <c r="M687" s="294"/>
      <c r="N687" s="295"/>
      <c r="O687" s="295"/>
      <c r="P687" s="295"/>
      <c r="Q687" s="295"/>
      <c r="R687" s="295"/>
      <c r="S687" s="295"/>
      <c r="T687" s="296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97" t="s">
        <v>443</v>
      </c>
      <c r="AU687" s="297" t="s">
        <v>90</v>
      </c>
      <c r="AV687" s="15" t="s">
        <v>88</v>
      </c>
      <c r="AW687" s="15" t="s">
        <v>36</v>
      </c>
      <c r="AX687" s="15" t="s">
        <v>80</v>
      </c>
      <c r="AY687" s="297" t="s">
        <v>156</v>
      </c>
    </row>
    <row r="688" s="15" customFormat="1">
      <c r="A688" s="15"/>
      <c r="B688" s="288"/>
      <c r="C688" s="289"/>
      <c r="D688" s="240" t="s">
        <v>443</v>
      </c>
      <c r="E688" s="290" t="s">
        <v>1</v>
      </c>
      <c r="F688" s="291" t="s">
        <v>2033</v>
      </c>
      <c r="G688" s="289"/>
      <c r="H688" s="290" t="s">
        <v>1</v>
      </c>
      <c r="I688" s="292"/>
      <c r="J688" s="289"/>
      <c r="K688" s="289"/>
      <c r="L688" s="293"/>
      <c r="M688" s="294"/>
      <c r="N688" s="295"/>
      <c r="O688" s="295"/>
      <c r="P688" s="295"/>
      <c r="Q688" s="295"/>
      <c r="R688" s="295"/>
      <c r="S688" s="295"/>
      <c r="T688" s="296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97" t="s">
        <v>443</v>
      </c>
      <c r="AU688" s="297" t="s">
        <v>90</v>
      </c>
      <c r="AV688" s="15" t="s">
        <v>88</v>
      </c>
      <c r="AW688" s="15" t="s">
        <v>36</v>
      </c>
      <c r="AX688" s="15" t="s">
        <v>80</v>
      </c>
      <c r="AY688" s="297" t="s">
        <v>156</v>
      </c>
    </row>
    <row r="689" s="13" customFormat="1">
      <c r="A689" s="13"/>
      <c r="B689" s="263"/>
      <c r="C689" s="264"/>
      <c r="D689" s="240" t="s">
        <v>443</v>
      </c>
      <c r="E689" s="265" t="s">
        <v>1</v>
      </c>
      <c r="F689" s="266" t="s">
        <v>2121</v>
      </c>
      <c r="G689" s="264"/>
      <c r="H689" s="267">
        <v>19</v>
      </c>
      <c r="I689" s="268"/>
      <c r="J689" s="264"/>
      <c r="K689" s="264"/>
      <c r="L689" s="269"/>
      <c r="M689" s="270"/>
      <c r="N689" s="271"/>
      <c r="O689" s="271"/>
      <c r="P689" s="271"/>
      <c r="Q689" s="271"/>
      <c r="R689" s="271"/>
      <c r="S689" s="271"/>
      <c r="T689" s="272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73" t="s">
        <v>443</v>
      </c>
      <c r="AU689" s="273" t="s">
        <v>90</v>
      </c>
      <c r="AV689" s="13" t="s">
        <v>90</v>
      </c>
      <c r="AW689" s="13" t="s">
        <v>36</v>
      </c>
      <c r="AX689" s="13" t="s">
        <v>80</v>
      </c>
      <c r="AY689" s="273" t="s">
        <v>156</v>
      </c>
    </row>
    <row r="690" s="14" customFormat="1">
      <c r="A690" s="14"/>
      <c r="B690" s="274"/>
      <c r="C690" s="275"/>
      <c r="D690" s="240" t="s">
        <v>443</v>
      </c>
      <c r="E690" s="276" t="s">
        <v>1</v>
      </c>
      <c r="F690" s="277" t="s">
        <v>445</v>
      </c>
      <c r="G690" s="275"/>
      <c r="H690" s="278">
        <v>19</v>
      </c>
      <c r="I690" s="279"/>
      <c r="J690" s="275"/>
      <c r="K690" s="275"/>
      <c r="L690" s="280"/>
      <c r="M690" s="281"/>
      <c r="N690" s="282"/>
      <c r="O690" s="282"/>
      <c r="P690" s="282"/>
      <c r="Q690" s="282"/>
      <c r="R690" s="282"/>
      <c r="S690" s="282"/>
      <c r="T690" s="283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84" t="s">
        <v>443</v>
      </c>
      <c r="AU690" s="284" t="s">
        <v>90</v>
      </c>
      <c r="AV690" s="14" t="s">
        <v>172</v>
      </c>
      <c r="AW690" s="14" t="s">
        <v>36</v>
      </c>
      <c r="AX690" s="14" t="s">
        <v>88</v>
      </c>
      <c r="AY690" s="284" t="s">
        <v>156</v>
      </c>
    </row>
    <row r="691" s="12" customFormat="1" ht="22.8" customHeight="1">
      <c r="A691" s="12"/>
      <c r="B691" s="211"/>
      <c r="C691" s="212"/>
      <c r="D691" s="213" t="s">
        <v>79</v>
      </c>
      <c r="E691" s="225" t="s">
        <v>2122</v>
      </c>
      <c r="F691" s="225" t="s">
        <v>2123</v>
      </c>
      <c r="G691" s="212"/>
      <c r="H691" s="212"/>
      <c r="I691" s="215"/>
      <c r="J691" s="226">
        <f>BK691</f>
        <v>0</v>
      </c>
      <c r="K691" s="212"/>
      <c r="L691" s="217"/>
      <c r="M691" s="218"/>
      <c r="N691" s="219"/>
      <c r="O691" s="219"/>
      <c r="P691" s="220">
        <f>SUM(P692:P709)</f>
        <v>0</v>
      </c>
      <c r="Q691" s="219"/>
      <c r="R691" s="220">
        <f>SUM(R692:R709)</f>
        <v>0.014729000000000003</v>
      </c>
      <c r="S691" s="219"/>
      <c r="T691" s="221">
        <f>SUM(T692:T709)</f>
        <v>0</v>
      </c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R691" s="222" t="s">
        <v>90</v>
      </c>
      <c r="AT691" s="223" t="s">
        <v>79</v>
      </c>
      <c r="AU691" s="223" t="s">
        <v>88</v>
      </c>
      <c r="AY691" s="222" t="s">
        <v>156</v>
      </c>
      <c r="BK691" s="224">
        <f>SUM(BK692:BK709)</f>
        <v>0</v>
      </c>
    </row>
    <row r="692" s="2" customFormat="1" ht="16.5" customHeight="1">
      <c r="A692" s="39"/>
      <c r="B692" s="40"/>
      <c r="C692" s="227" t="s">
        <v>843</v>
      </c>
      <c r="D692" s="227" t="s">
        <v>160</v>
      </c>
      <c r="E692" s="228" t="s">
        <v>2124</v>
      </c>
      <c r="F692" s="229" t="s">
        <v>2125</v>
      </c>
      <c r="G692" s="230" t="s">
        <v>946</v>
      </c>
      <c r="H692" s="231">
        <v>5.7000000000000002</v>
      </c>
      <c r="I692" s="232"/>
      <c r="J692" s="233">
        <f>ROUND(I692*H692,2)</f>
        <v>0</v>
      </c>
      <c r="K692" s="229" t="s">
        <v>1119</v>
      </c>
      <c r="L692" s="45"/>
      <c r="M692" s="234" t="s">
        <v>1</v>
      </c>
      <c r="N692" s="235" t="s">
        <v>45</v>
      </c>
      <c r="O692" s="92"/>
      <c r="P692" s="236">
        <f>O692*H692</f>
        <v>0</v>
      </c>
      <c r="Q692" s="236">
        <v>0.00148</v>
      </c>
      <c r="R692" s="236">
        <f>Q692*H692</f>
        <v>0.0084360000000000008</v>
      </c>
      <c r="S692" s="236">
        <v>0</v>
      </c>
      <c r="T692" s="237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38" t="s">
        <v>229</v>
      </c>
      <c r="AT692" s="238" t="s">
        <v>160</v>
      </c>
      <c r="AU692" s="238" t="s">
        <v>90</v>
      </c>
      <c r="AY692" s="18" t="s">
        <v>156</v>
      </c>
      <c r="BE692" s="239">
        <f>IF(N692="základní",J692,0)</f>
        <v>0</v>
      </c>
      <c r="BF692" s="239">
        <f>IF(N692="snížená",J692,0)</f>
        <v>0</v>
      </c>
      <c r="BG692" s="239">
        <f>IF(N692="zákl. přenesená",J692,0)</f>
        <v>0</v>
      </c>
      <c r="BH692" s="239">
        <f>IF(N692="sníž. přenesená",J692,0)</f>
        <v>0</v>
      </c>
      <c r="BI692" s="239">
        <f>IF(N692="nulová",J692,0)</f>
        <v>0</v>
      </c>
      <c r="BJ692" s="18" t="s">
        <v>88</v>
      </c>
      <c r="BK692" s="239">
        <f>ROUND(I692*H692,2)</f>
        <v>0</v>
      </c>
      <c r="BL692" s="18" t="s">
        <v>229</v>
      </c>
      <c r="BM692" s="238" t="s">
        <v>2126</v>
      </c>
    </row>
    <row r="693" s="2" customFormat="1">
      <c r="A693" s="39"/>
      <c r="B693" s="40"/>
      <c r="C693" s="41"/>
      <c r="D693" s="240" t="s">
        <v>1121</v>
      </c>
      <c r="E693" s="41"/>
      <c r="F693" s="285" t="s">
        <v>2127</v>
      </c>
      <c r="G693" s="41"/>
      <c r="H693" s="41"/>
      <c r="I693" s="242"/>
      <c r="J693" s="41"/>
      <c r="K693" s="41"/>
      <c r="L693" s="45"/>
      <c r="M693" s="243"/>
      <c r="N693" s="244"/>
      <c r="O693" s="92"/>
      <c r="P693" s="92"/>
      <c r="Q693" s="92"/>
      <c r="R693" s="92"/>
      <c r="S693" s="92"/>
      <c r="T693" s="93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1121</v>
      </c>
      <c r="AU693" s="18" t="s">
        <v>90</v>
      </c>
    </row>
    <row r="694" s="2" customFormat="1">
      <c r="A694" s="39"/>
      <c r="B694" s="40"/>
      <c r="C694" s="41"/>
      <c r="D694" s="286" t="s">
        <v>1123</v>
      </c>
      <c r="E694" s="41"/>
      <c r="F694" s="287" t="s">
        <v>2128</v>
      </c>
      <c r="G694" s="41"/>
      <c r="H694" s="41"/>
      <c r="I694" s="242"/>
      <c r="J694" s="41"/>
      <c r="K694" s="41"/>
      <c r="L694" s="45"/>
      <c r="M694" s="243"/>
      <c r="N694" s="244"/>
      <c r="O694" s="92"/>
      <c r="P694" s="92"/>
      <c r="Q694" s="92"/>
      <c r="R694" s="92"/>
      <c r="S694" s="92"/>
      <c r="T694" s="93"/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T694" s="18" t="s">
        <v>1123</v>
      </c>
      <c r="AU694" s="18" t="s">
        <v>90</v>
      </c>
    </row>
    <row r="695" s="15" customFormat="1">
      <c r="A695" s="15"/>
      <c r="B695" s="288"/>
      <c r="C695" s="289"/>
      <c r="D695" s="240" t="s">
        <v>443</v>
      </c>
      <c r="E695" s="290" t="s">
        <v>1</v>
      </c>
      <c r="F695" s="291" t="s">
        <v>2022</v>
      </c>
      <c r="G695" s="289"/>
      <c r="H695" s="290" t="s">
        <v>1</v>
      </c>
      <c r="I695" s="292"/>
      <c r="J695" s="289"/>
      <c r="K695" s="289"/>
      <c r="L695" s="293"/>
      <c r="M695" s="294"/>
      <c r="N695" s="295"/>
      <c r="O695" s="295"/>
      <c r="P695" s="295"/>
      <c r="Q695" s="295"/>
      <c r="R695" s="295"/>
      <c r="S695" s="295"/>
      <c r="T695" s="296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97" t="s">
        <v>443</v>
      </c>
      <c r="AU695" s="297" t="s">
        <v>90</v>
      </c>
      <c r="AV695" s="15" t="s">
        <v>88</v>
      </c>
      <c r="AW695" s="15" t="s">
        <v>36</v>
      </c>
      <c r="AX695" s="15" t="s">
        <v>80</v>
      </c>
      <c r="AY695" s="297" t="s">
        <v>156</v>
      </c>
    </row>
    <row r="696" s="13" customFormat="1">
      <c r="A696" s="13"/>
      <c r="B696" s="263"/>
      <c r="C696" s="264"/>
      <c r="D696" s="240" t="s">
        <v>443</v>
      </c>
      <c r="E696" s="265" t="s">
        <v>1</v>
      </c>
      <c r="F696" s="266" t="s">
        <v>2129</v>
      </c>
      <c r="G696" s="264"/>
      <c r="H696" s="267">
        <v>5.7000000000000002</v>
      </c>
      <c r="I696" s="268"/>
      <c r="J696" s="264"/>
      <c r="K696" s="264"/>
      <c r="L696" s="269"/>
      <c r="M696" s="270"/>
      <c r="N696" s="271"/>
      <c r="O696" s="271"/>
      <c r="P696" s="271"/>
      <c r="Q696" s="271"/>
      <c r="R696" s="271"/>
      <c r="S696" s="271"/>
      <c r="T696" s="272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73" t="s">
        <v>443</v>
      </c>
      <c r="AU696" s="273" t="s">
        <v>90</v>
      </c>
      <c r="AV696" s="13" t="s">
        <v>90</v>
      </c>
      <c r="AW696" s="13" t="s">
        <v>36</v>
      </c>
      <c r="AX696" s="13" t="s">
        <v>80</v>
      </c>
      <c r="AY696" s="273" t="s">
        <v>156</v>
      </c>
    </row>
    <row r="697" s="14" customFormat="1">
      <c r="A697" s="14"/>
      <c r="B697" s="274"/>
      <c r="C697" s="275"/>
      <c r="D697" s="240" t="s">
        <v>443</v>
      </c>
      <c r="E697" s="276" t="s">
        <v>1</v>
      </c>
      <c r="F697" s="277" t="s">
        <v>445</v>
      </c>
      <c r="G697" s="275"/>
      <c r="H697" s="278">
        <v>5.7000000000000002</v>
      </c>
      <c r="I697" s="279"/>
      <c r="J697" s="275"/>
      <c r="K697" s="275"/>
      <c r="L697" s="280"/>
      <c r="M697" s="281"/>
      <c r="N697" s="282"/>
      <c r="O697" s="282"/>
      <c r="P697" s="282"/>
      <c r="Q697" s="282"/>
      <c r="R697" s="282"/>
      <c r="S697" s="282"/>
      <c r="T697" s="283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84" t="s">
        <v>443</v>
      </c>
      <c r="AU697" s="284" t="s">
        <v>90</v>
      </c>
      <c r="AV697" s="14" t="s">
        <v>172</v>
      </c>
      <c r="AW697" s="14" t="s">
        <v>36</v>
      </c>
      <c r="AX697" s="14" t="s">
        <v>88</v>
      </c>
      <c r="AY697" s="284" t="s">
        <v>156</v>
      </c>
    </row>
    <row r="698" s="2" customFormat="1" ht="24.15" customHeight="1">
      <c r="A698" s="39"/>
      <c r="B698" s="40"/>
      <c r="C698" s="227" t="s">
        <v>847</v>
      </c>
      <c r="D698" s="227" t="s">
        <v>160</v>
      </c>
      <c r="E698" s="228" t="s">
        <v>2130</v>
      </c>
      <c r="F698" s="229" t="s">
        <v>2131</v>
      </c>
      <c r="G698" s="230" t="s">
        <v>317</v>
      </c>
      <c r="H698" s="231">
        <v>1</v>
      </c>
      <c r="I698" s="232"/>
      <c r="J698" s="233">
        <f>ROUND(I698*H698,2)</f>
        <v>0</v>
      </c>
      <c r="K698" s="229" t="s">
        <v>1119</v>
      </c>
      <c r="L698" s="45"/>
      <c r="M698" s="234" t="s">
        <v>1</v>
      </c>
      <c r="N698" s="235" t="s">
        <v>45</v>
      </c>
      <c r="O698" s="92"/>
      <c r="P698" s="236">
        <f>O698*H698</f>
        <v>0</v>
      </c>
      <c r="Q698" s="236">
        <v>0.00031</v>
      </c>
      <c r="R698" s="236">
        <f>Q698*H698</f>
        <v>0.00031</v>
      </c>
      <c r="S698" s="236">
        <v>0</v>
      </c>
      <c r="T698" s="237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38" t="s">
        <v>229</v>
      </c>
      <c r="AT698" s="238" t="s">
        <v>160</v>
      </c>
      <c r="AU698" s="238" t="s">
        <v>90</v>
      </c>
      <c r="AY698" s="18" t="s">
        <v>156</v>
      </c>
      <c r="BE698" s="239">
        <f>IF(N698="základní",J698,0)</f>
        <v>0</v>
      </c>
      <c r="BF698" s="239">
        <f>IF(N698="snížená",J698,0)</f>
        <v>0</v>
      </c>
      <c r="BG698" s="239">
        <f>IF(N698="zákl. přenesená",J698,0)</f>
        <v>0</v>
      </c>
      <c r="BH698" s="239">
        <f>IF(N698="sníž. přenesená",J698,0)</f>
        <v>0</v>
      </c>
      <c r="BI698" s="239">
        <f>IF(N698="nulová",J698,0)</f>
        <v>0</v>
      </c>
      <c r="BJ698" s="18" t="s">
        <v>88</v>
      </c>
      <c r="BK698" s="239">
        <f>ROUND(I698*H698,2)</f>
        <v>0</v>
      </c>
      <c r="BL698" s="18" t="s">
        <v>229</v>
      </c>
      <c r="BM698" s="238" t="s">
        <v>2132</v>
      </c>
    </row>
    <row r="699" s="2" customFormat="1">
      <c r="A699" s="39"/>
      <c r="B699" s="40"/>
      <c r="C699" s="41"/>
      <c r="D699" s="240" t="s">
        <v>1121</v>
      </c>
      <c r="E699" s="41"/>
      <c r="F699" s="285" t="s">
        <v>2133</v>
      </c>
      <c r="G699" s="41"/>
      <c r="H699" s="41"/>
      <c r="I699" s="242"/>
      <c r="J699" s="41"/>
      <c r="K699" s="41"/>
      <c r="L699" s="45"/>
      <c r="M699" s="243"/>
      <c r="N699" s="244"/>
      <c r="O699" s="92"/>
      <c r="P699" s="92"/>
      <c r="Q699" s="92"/>
      <c r="R699" s="92"/>
      <c r="S699" s="92"/>
      <c r="T699" s="93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1121</v>
      </c>
      <c r="AU699" s="18" t="s">
        <v>90</v>
      </c>
    </row>
    <row r="700" s="2" customFormat="1">
      <c r="A700" s="39"/>
      <c r="B700" s="40"/>
      <c r="C700" s="41"/>
      <c r="D700" s="286" t="s">
        <v>1123</v>
      </c>
      <c r="E700" s="41"/>
      <c r="F700" s="287" t="s">
        <v>2134</v>
      </c>
      <c r="G700" s="41"/>
      <c r="H700" s="41"/>
      <c r="I700" s="242"/>
      <c r="J700" s="41"/>
      <c r="K700" s="41"/>
      <c r="L700" s="45"/>
      <c r="M700" s="243"/>
      <c r="N700" s="244"/>
      <c r="O700" s="92"/>
      <c r="P700" s="92"/>
      <c r="Q700" s="92"/>
      <c r="R700" s="92"/>
      <c r="S700" s="92"/>
      <c r="T700" s="93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T700" s="18" t="s">
        <v>1123</v>
      </c>
      <c r="AU700" s="18" t="s">
        <v>90</v>
      </c>
    </row>
    <row r="701" s="15" customFormat="1">
      <c r="A701" s="15"/>
      <c r="B701" s="288"/>
      <c r="C701" s="289"/>
      <c r="D701" s="240" t="s">
        <v>443</v>
      </c>
      <c r="E701" s="290" t="s">
        <v>1</v>
      </c>
      <c r="F701" s="291" t="s">
        <v>2022</v>
      </c>
      <c r="G701" s="289"/>
      <c r="H701" s="290" t="s">
        <v>1</v>
      </c>
      <c r="I701" s="292"/>
      <c r="J701" s="289"/>
      <c r="K701" s="289"/>
      <c r="L701" s="293"/>
      <c r="M701" s="294"/>
      <c r="N701" s="295"/>
      <c r="O701" s="295"/>
      <c r="P701" s="295"/>
      <c r="Q701" s="295"/>
      <c r="R701" s="295"/>
      <c r="S701" s="295"/>
      <c r="T701" s="296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97" t="s">
        <v>443</v>
      </c>
      <c r="AU701" s="297" t="s">
        <v>90</v>
      </c>
      <c r="AV701" s="15" t="s">
        <v>88</v>
      </c>
      <c r="AW701" s="15" t="s">
        <v>36</v>
      </c>
      <c r="AX701" s="15" t="s">
        <v>80</v>
      </c>
      <c r="AY701" s="297" t="s">
        <v>156</v>
      </c>
    </row>
    <row r="702" s="13" customFormat="1">
      <c r="A702" s="13"/>
      <c r="B702" s="263"/>
      <c r="C702" s="264"/>
      <c r="D702" s="240" t="s">
        <v>443</v>
      </c>
      <c r="E702" s="265" t="s">
        <v>1</v>
      </c>
      <c r="F702" s="266" t="s">
        <v>88</v>
      </c>
      <c r="G702" s="264"/>
      <c r="H702" s="267">
        <v>1</v>
      </c>
      <c r="I702" s="268"/>
      <c r="J702" s="264"/>
      <c r="K702" s="264"/>
      <c r="L702" s="269"/>
      <c r="M702" s="270"/>
      <c r="N702" s="271"/>
      <c r="O702" s="271"/>
      <c r="P702" s="271"/>
      <c r="Q702" s="271"/>
      <c r="R702" s="271"/>
      <c r="S702" s="271"/>
      <c r="T702" s="272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73" t="s">
        <v>443</v>
      </c>
      <c r="AU702" s="273" t="s">
        <v>90</v>
      </c>
      <c r="AV702" s="13" t="s">
        <v>90</v>
      </c>
      <c r="AW702" s="13" t="s">
        <v>36</v>
      </c>
      <c r="AX702" s="13" t="s">
        <v>80</v>
      </c>
      <c r="AY702" s="273" t="s">
        <v>156</v>
      </c>
    </row>
    <row r="703" s="14" customFormat="1">
      <c r="A703" s="14"/>
      <c r="B703" s="274"/>
      <c r="C703" s="275"/>
      <c r="D703" s="240" t="s">
        <v>443</v>
      </c>
      <c r="E703" s="276" t="s">
        <v>1</v>
      </c>
      <c r="F703" s="277" t="s">
        <v>445</v>
      </c>
      <c r="G703" s="275"/>
      <c r="H703" s="278">
        <v>1</v>
      </c>
      <c r="I703" s="279"/>
      <c r="J703" s="275"/>
      <c r="K703" s="275"/>
      <c r="L703" s="280"/>
      <c r="M703" s="281"/>
      <c r="N703" s="282"/>
      <c r="O703" s="282"/>
      <c r="P703" s="282"/>
      <c r="Q703" s="282"/>
      <c r="R703" s="282"/>
      <c r="S703" s="282"/>
      <c r="T703" s="283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84" t="s">
        <v>443</v>
      </c>
      <c r="AU703" s="284" t="s">
        <v>90</v>
      </c>
      <c r="AV703" s="14" t="s">
        <v>172</v>
      </c>
      <c r="AW703" s="14" t="s">
        <v>36</v>
      </c>
      <c r="AX703" s="14" t="s">
        <v>88</v>
      </c>
      <c r="AY703" s="284" t="s">
        <v>156</v>
      </c>
    </row>
    <row r="704" s="2" customFormat="1" ht="24.15" customHeight="1">
      <c r="A704" s="39"/>
      <c r="B704" s="40"/>
      <c r="C704" s="227" t="s">
        <v>851</v>
      </c>
      <c r="D704" s="227" t="s">
        <v>160</v>
      </c>
      <c r="E704" s="228" t="s">
        <v>2135</v>
      </c>
      <c r="F704" s="229" t="s">
        <v>2136</v>
      </c>
      <c r="G704" s="230" t="s">
        <v>946</v>
      </c>
      <c r="H704" s="231">
        <v>3.1000000000000001</v>
      </c>
      <c r="I704" s="232"/>
      <c r="J704" s="233">
        <f>ROUND(I704*H704,2)</f>
        <v>0</v>
      </c>
      <c r="K704" s="229" t="s">
        <v>1119</v>
      </c>
      <c r="L704" s="45"/>
      <c r="M704" s="234" t="s">
        <v>1</v>
      </c>
      <c r="N704" s="235" t="s">
        <v>45</v>
      </c>
      <c r="O704" s="92"/>
      <c r="P704" s="236">
        <f>O704*H704</f>
        <v>0</v>
      </c>
      <c r="Q704" s="236">
        <v>0.0019300000000000001</v>
      </c>
      <c r="R704" s="236">
        <f>Q704*H704</f>
        <v>0.0059830000000000005</v>
      </c>
      <c r="S704" s="236">
        <v>0</v>
      </c>
      <c r="T704" s="237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38" t="s">
        <v>229</v>
      </c>
      <c r="AT704" s="238" t="s">
        <v>160</v>
      </c>
      <c r="AU704" s="238" t="s">
        <v>90</v>
      </c>
      <c r="AY704" s="18" t="s">
        <v>156</v>
      </c>
      <c r="BE704" s="239">
        <f>IF(N704="základní",J704,0)</f>
        <v>0</v>
      </c>
      <c r="BF704" s="239">
        <f>IF(N704="snížená",J704,0)</f>
        <v>0</v>
      </c>
      <c r="BG704" s="239">
        <f>IF(N704="zákl. přenesená",J704,0)</f>
        <v>0</v>
      </c>
      <c r="BH704" s="239">
        <f>IF(N704="sníž. přenesená",J704,0)</f>
        <v>0</v>
      </c>
      <c r="BI704" s="239">
        <f>IF(N704="nulová",J704,0)</f>
        <v>0</v>
      </c>
      <c r="BJ704" s="18" t="s">
        <v>88</v>
      </c>
      <c r="BK704" s="239">
        <f>ROUND(I704*H704,2)</f>
        <v>0</v>
      </c>
      <c r="BL704" s="18" t="s">
        <v>229</v>
      </c>
      <c r="BM704" s="238" t="s">
        <v>2137</v>
      </c>
    </row>
    <row r="705" s="2" customFormat="1">
      <c r="A705" s="39"/>
      <c r="B705" s="40"/>
      <c r="C705" s="41"/>
      <c r="D705" s="240" t="s">
        <v>1121</v>
      </c>
      <c r="E705" s="41"/>
      <c r="F705" s="285" t="s">
        <v>2138</v>
      </c>
      <c r="G705" s="41"/>
      <c r="H705" s="41"/>
      <c r="I705" s="242"/>
      <c r="J705" s="41"/>
      <c r="K705" s="41"/>
      <c r="L705" s="45"/>
      <c r="M705" s="243"/>
      <c r="N705" s="244"/>
      <c r="O705" s="92"/>
      <c r="P705" s="92"/>
      <c r="Q705" s="92"/>
      <c r="R705" s="92"/>
      <c r="S705" s="92"/>
      <c r="T705" s="93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1121</v>
      </c>
      <c r="AU705" s="18" t="s">
        <v>90</v>
      </c>
    </row>
    <row r="706" s="2" customFormat="1">
      <c r="A706" s="39"/>
      <c r="B706" s="40"/>
      <c r="C706" s="41"/>
      <c r="D706" s="286" t="s">
        <v>1123</v>
      </c>
      <c r="E706" s="41"/>
      <c r="F706" s="287" t="s">
        <v>2139</v>
      </c>
      <c r="G706" s="41"/>
      <c r="H706" s="41"/>
      <c r="I706" s="242"/>
      <c r="J706" s="41"/>
      <c r="K706" s="41"/>
      <c r="L706" s="45"/>
      <c r="M706" s="243"/>
      <c r="N706" s="244"/>
      <c r="O706" s="92"/>
      <c r="P706" s="92"/>
      <c r="Q706" s="92"/>
      <c r="R706" s="92"/>
      <c r="S706" s="92"/>
      <c r="T706" s="93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T706" s="18" t="s">
        <v>1123</v>
      </c>
      <c r="AU706" s="18" t="s">
        <v>90</v>
      </c>
    </row>
    <row r="707" s="15" customFormat="1">
      <c r="A707" s="15"/>
      <c r="B707" s="288"/>
      <c r="C707" s="289"/>
      <c r="D707" s="240" t="s">
        <v>443</v>
      </c>
      <c r="E707" s="290" t="s">
        <v>1</v>
      </c>
      <c r="F707" s="291" t="s">
        <v>2022</v>
      </c>
      <c r="G707" s="289"/>
      <c r="H707" s="290" t="s">
        <v>1</v>
      </c>
      <c r="I707" s="292"/>
      <c r="J707" s="289"/>
      <c r="K707" s="289"/>
      <c r="L707" s="293"/>
      <c r="M707" s="294"/>
      <c r="N707" s="295"/>
      <c r="O707" s="295"/>
      <c r="P707" s="295"/>
      <c r="Q707" s="295"/>
      <c r="R707" s="295"/>
      <c r="S707" s="295"/>
      <c r="T707" s="296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97" t="s">
        <v>443</v>
      </c>
      <c r="AU707" s="297" t="s">
        <v>90</v>
      </c>
      <c r="AV707" s="15" t="s">
        <v>88</v>
      </c>
      <c r="AW707" s="15" t="s">
        <v>36</v>
      </c>
      <c r="AX707" s="15" t="s">
        <v>80</v>
      </c>
      <c r="AY707" s="297" t="s">
        <v>156</v>
      </c>
    </row>
    <row r="708" s="13" customFormat="1">
      <c r="A708" s="13"/>
      <c r="B708" s="263"/>
      <c r="C708" s="264"/>
      <c r="D708" s="240" t="s">
        <v>443</v>
      </c>
      <c r="E708" s="265" t="s">
        <v>1</v>
      </c>
      <c r="F708" s="266" t="s">
        <v>2140</v>
      </c>
      <c r="G708" s="264"/>
      <c r="H708" s="267">
        <v>3.1000000000000001</v>
      </c>
      <c r="I708" s="268"/>
      <c r="J708" s="264"/>
      <c r="K708" s="264"/>
      <c r="L708" s="269"/>
      <c r="M708" s="270"/>
      <c r="N708" s="271"/>
      <c r="O708" s="271"/>
      <c r="P708" s="271"/>
      <c r="Q708" s="271"/>
      <c r="R708" s="271"/>
      <c r="S708" s="271"/>
      <c r="T708" s="272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73" t="s">
        <v>443</v>
      </c>
      <c r="AU708" s="273" t="s">
        <v>90</v>
      </c>
      <c r="AV708" s="13" t="s">
        <v>90</v>
      </c>
      <c r="AW708" s="13" t="s">
        <v>36</v>
      </c>
      <c r="AX708" s="13" t="s">
        <v>80</v>
      </c>
      <c r="AY708" s="273" t="s">
        <v>156</v>
      </c>
    </row>
    <row r="709" s="14" customFormat="1">
      <c r="A709" s="14"/>
      <c r="B709" s="274"/>
      <c r="C709" s="275"/>
      <c r="D709" s="240" t="s">
        <v>443</v>
      </c>
      <c r="E709" s="276" t="s">
        <v>1</v>
      </c>
      <c r="F709" s="277" t="s">
        <v>445</v>
      </c>
      <c r="G709" s="275"/>
      <c r="H709" s="278">
        <v>3.1000000000000001</v>
      </c>
      <c r="I709" s="279"/>
      <c r="J709" s="275"/>
      <c r="K709" s="275"/>
      <c r="L709" s="280"/>
      <c r="M709" s="281"/>
      <c r="N709" s="282"/>
      <c r="O709" s="282"/>
      <c r="P709" s="282"/>
      <c r="Q709" s="282"/>
      <c r="R709" s="282"/>
      <c r="S709" s="282"/>
      <c r="T709" s="283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84" t="s">
        <v>443</v>
      </c>
      <c r="AU709" s="284" t="s">
        <v>90</v>
      </c>
      <c r="AV709" s="14" t="s">
        <v>172</v>
      </c>
      <c r="AW709" s="14" t="s">
        <v>36</v>
      </c>
      <c r="AX709" s="14" t="s">
        <v>88</v>
      </c>
      <c r="AY709" s="284" t="s">
        <v>156</v>
      </c>
    </row>
    <row r="710" s="12" customFormat="1" ht="22.8" customHeight="1">
      <c r="A710" s="12"/>
      <c r="B710" s="211"/>
      <c r="C710" s="212"/>
      <c r="D710" s="213" t="s">
        <v>79</v>
      </c>
      <c r="E710" s="225" t="s">
        <v>2141</v>
      </c>
      <c r="F710" s="225" t="s">
        <v>2142</v>
      </c>
      <c r="G710" s="212"/>
      <c r="H710" s="212"/>
      <c r="I710" s="215"/>
      <c r="J710" s="226">
        <f>BK710</f>
        <v>0</v>
      </c>
      <c r="K710" s="212"/>
      <c r="L710" s="217"/>
      <c r="M710" s="218"/>
      <c r="N710" s="219"/>
      <c r="O710" s="219"/>
      <c r="P710" s="220">
        <f>SUM(P711:P719)</f>
        <v>0</v>
      </c>
      <c r="Q710" s="219"/>
      <c r="R710" s="220">
        <f>SUM(R711:R719)</f>
        <v>0.0038409200000000003</v>
      </c>
      <c r="S710" s="219"/>
      <c r="T710" s="221">
        <f>SUM(T711:T719)</f>
        <v>0</v>
      </c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R710" s="222" t="s">
        <v>155</v>
      </c>
      <c r="AT710" s="223" t="s">
        <v>79</v>
      </c>
      <c r="AU710" s="223" t="s">
        <v>88</v>
      </c>
      <c r="AY710" s="222" t="s">
        <v>156</v>
      </c>
      <c r="BK710" s="224">
        <f>SUM(BK711:BK719)</f>
        <v>0</v>
      </c>
    </row>
    <row r="711" s="2" customFormat="1" ht="16.5" customHeight="1">
      <c r="A711" s="39"/>
      <c r="B711" s="40"/>
      <c r="C711" s="227" t="s">
        <v>856</v>
      </c>
      <c r="D711" s="227" t="s">
        <v>160</v>
      </c>
      <c r="E711" s="228" t="s">
        <v>2143</v>
      </c>
      <c r="F711" s="229" t="s">
        <v>2144</v>
      </c>
      <c r="G711" s="230" t="s">
        <v>1176</v>
      </c>
      <c r="H711" s="231">
        <v>29.32</v>
      </c>
      <c r="I711" s="232"/>
      <c r="J711" s="233">
        <f>ROUND(I711*H711,2)</f>
        <v>0</v>
      </c>
      <c r="K711" s="229" t="s">
        <v>1177</v>
      </c>
      <c r="L711" s="45"/>
      <c r="M711" s="234" t="s">
        <v>1</v>
      </c>
      <c r="N711" s="235" t="s">
        <v>45</v>
      </c>
      <c r="O711" s="92"/>
      <c r="P711" s="236">
        <f>O711*H711</f>
        <v>0</v>
      </c>
      <c r="Q711" s="236">
        <v>1.0000000000000001E-05</v>
      </c>
      <c r="R711" s="236">
        <f>Q711*H711</f>
        <v>0.00029320000000000003</v>
      </c>
      <c r="S711" s="236">
        <v>0</v>
      </c>
      <c r="T711" s="237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38" t="s">
        <v>229</v>
      </c>
      <c r="AT711" s="238" t="s">
        <v>160</v>
      </c>
      <c r="AU711" s="238" t="s">
        <v>90</v>
      </c>
      <c r="AY711" s="18" t="s">
        <v>156</v>
      </c>
      <c r="BE711" s="239">
        <f>IF(N711="základní",J711,0)</f>
        <v>0</v>
      </c>
      <c r="BF711" s="239">
        <f>IF(N711="snížená",J711,0)</f>
        <v>0</v>
      </c>
      <c r="BG711" s="239">
        <f>IF(N711="zákl. přenesená",J711,0)</f>
        <v>0</v>
      </c>
      <c r="BH711" s="239">
        <f>IF(N711="sníž. přenesená",J711,0)</f>
        <v>0</v>
      </c>
      <c r="BI711" s="239">
        <f>IF(N711="nulová",J711,0)</f>
        <v>0</v>
      </c>
      <c r="BJ711" s="18" t="s">
        <v>88</v>
      </c>
      <c r="BK711" s="239">
        <f>ROUND(I711*H711,2)</f>
        <v>0</v>
      </c>
      <c r="BL711" s="18" t="s">
        <v>229</v>
      </c>
      <c r="BM711" s="238" t="s">
        <v>2145</v>
      </c>
    </row>
    <row r="712" s="15" customFormat="1">
      <c r="A712" s="15"/>
      <c r="B712" s="288"/>
      <c r="C712" s="289"/>
      <c r="D712" s="240" t="s">
        <v>443</v>
      </c>
      <c r="E712" s="290" t="s">
        <v>1</v>
      </c>
      <c r="F712" s="291" t="s">
        <v>2022</v>
      </c>
      <c r="G712" s="289"/>
      <c r="H712" s="290" t="s">
        <v>1</v>
      </c>
      <c r="I712" s="292"/>
      <c r="J712" s="289"/>
      <c r="K712" s="289"/>
      <c r="L712" s="293"/>
      <c r="M712" s="294"/>
      <c r="N712" s="295"/>
      <c r="O712" s="295"/>
      <c r="P712" s="295"/>
      <c r="Q712" s="295"/>
      <c r="R712" s="295"/>
      <c r="S712" s="295"/>
      <c r="T712" s="296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97" t="s">
        <v>443</v>
      </c>
      <c r="AU712" s="297" t="s">
        <v>90</v>
      </c>
      <c r="AV712" s="15" t="s">
        <v>88</v>
      </c>
      <c r="AW712" s="15" t="s">
        <v>36</v>
      </c>
      <c r="AX712" s="15" t="s">
        <v>80</v>
      </c>
      <c r="AY712" s="297" t="s">
        <v>156</v>
      </c>
    </row>
    <row r="713" s="13" customFormat="1">
      <c r="A713" s="13"/>
      <c r="B713" s="263"/>
      <c r="C713" s="264"/>
      <c r="D713" s="240" t="s">
        <v>443</v>
      </c>
      <c r="E713" s="265" t="s">
        <v>1</v>
      </c>
      <c r="F713" s="266" t="s">
        <v>2146</v>
      </c>
      <c r="G713" s="264"/>
      <c r="H713" s="267">
        <v>29.32</v>
      </c>
      <c r="I713" s="268"/>
      <c r="J713" s="264"/>
      <c r="K713" s="264"/>
      <c r="L713" s="269"/>
      <c r="M713" s="270"/>
      <c r="N713" s="271"/>
      <c r="O713" s="271"/>
      <c r="P713" s="271"/>
      <c r="Q713" s="271"/>
      <c r="R713" s="271"/>
      <c r="S713" s="271"/>
      <c r="T713" s="272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73" t="s">
        <v>443</v>
      </c>
      <c r="AU713" s="273" t="s">
        <v>90</v>
      </c>
      <c r="AV713" s="13" t="s">
        <v>90</v>
      </c>
      <c r="AW713" s="13" t="s">
        <v>36</v>
      </c>
      <c r="AX713" s="13" t="s">
        <v>80</v>
      </c>
      <c r="AY713" s="273" t="s">
        <v>156</v>
      </c>
    </row>
    <row r="714" s="14" customFormat="1">
      <c r="A714" s="14"/>
      <c r="B714" s="274"/>
      <c r="C714" s="275"/>
      <c r="D714" s="240" t="s">
        <v>443</v>
      </c>
      <c r="E714" s="276" t="s">
        <v>1</v>
      </c>
      <c r="F714" s="277" t="s">
        <v>445</v>
      </c>
      <c r="G714" s="275"/>
      <c r="H714" s="278">
        <v>29.32</v>
      </c>
      <c r="I714" s="279"/>
      <c r="J714" s="275"/>
      <c r="K714" s="275"/>
      <c r="L714" s="280"/>
      <c r="M714" s="281"/>
      <c r="N714" s="282"/>
      <c r="O714" s="282"/>
      <c r="P714" s="282"/>
      <c r="Q714" s="282"/>
      <c r="R714" s="282"/>
      <c r="S714" s="282"/>
      <c r="T714" s="283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84" t="s">
        <v>443</v>
      </c>
      <c r="AU714" s="284" t="s">
        <v>90</v>
      </c>
      <c r="AV714" s="14" t="s">
        <v>172</v>
      </c>
      <c r="AW714" s="14" t="s">
        <v>36</v>
      </c>
      <c r="AX714" s="14" t="s">
        <v>88</v>
      </c>
      <c r="AY714" s="284" t="s">
        <v>156</v>
      </c>
    </row>
    <row r="715" s="2" customFormat="1" ht="16.5" customHeight="1">
      <c r="A715" s="39"/>
      <c r="B715" s="40"/>
      <c r="C715" s="253" t="s">
        <v>860</v>
      </c>
      <c r="D715" s="253" t="s">
        <v>439</v>
      </c>
      <c r="E715" s="254" t="s">
        <v>2147</v>
      </c>
      <c r="F715" s="255" t="s">
        <v>2148</v>
      </c>
      <c r="G715" s="256" t="s">
        <v>1176</v>
      </c>
      <c r="H715" s="257">
        <v>32.252000000000002</v>
      </c>
      <c r="I715" s="258"/>
      <c r="J715" s="259">
        <f>ROUND(I715*H715,2)</f>
        <v>0</v>
      </c>
      <c r="K715" s="255" t="s">
        <v>1177</v>
      </c>
      <c r="L715" s="260"/>
      <c r="M715" s="261" t="s">
        <v>1</v>
      </c>
      <c r="N715" s="262" t="s">
        <v>45</v>
      </c>
      <c r="O715" s="92"/>
      <c r="P715" s="236">
        <f>O715*H715</f>
        <v>0</v>
      </c>
      <c r="Q715" s="236">
        <v>0.00011</v>
      </c>
      <c r="R715" s="236">
        <f>Q715*H715</f>
        <v>0.0035477200000000003</v>
      </c>
      <c r="S715" s="236">
        <v>0</v>
      </c>
      <c r="T715" s="237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38" t="s">
        <v>292</v>
      </c>
      <c r="AT715" s="238" t="s">
        <v>439</v>
      </c>
      <c r="AU715" s="238" t="s">
        <v>90</v>
      </c>
      <c r="AY715" s="18" t="s">
        <v>156</v>
      </c>
      <c r="BE715" s="239">
        <f>IF(N715="základní",J715,0)</f>
        <v>0</v>
      </c>
      <c r="BF715" s="239">
        <f>IF(N715="snížená",J715,0)</f>
        <v>0</v>
      </c>
      <c r="BG715" s="239">
        <f>IF(N715="zákl. přenesená",J715,0)</f>
        <v>0</v>
      </c>
      <c r="BH715" s="239">
        <f>IF(N715="sníž. přenesená",J715,0)</f>
        <v>0</v>
      </c>
      <c r="BI715" s="239">
        <f>IF(N715="nulová",J715,0)</f>
        <v>0</v>
      </c>
      <c r="BJ715" s="18" t="s">
        <v>88</v>
      </c>
      <c r="BK715" s="239">
        <f>ROUND(I715*H715,2)</f>
        <v>0</v>
      </c>
      <c r="BL715" s="18" t="s">
        <v>229</v>
      </c>
      <c r="BM715" s="238" t="s">
        <v>2149</v>
      </c>
    </row>
    <row r="716" s="13" customFormat="1">
      <c r="A716" s="13"/>
      <c r="B716" s="263"/>
      <c r="C716" s="264"/>
      <c r="D716" s="240" t="s">
        <v>443</v>
      </c>
      <c r="E716" s="264"/>
      <c r="F716" s="266" t="s">
        <v>2150</v>
      </c>
      <c r="G716" s="264"/>
      <c r="H716" s="267">
        <v>32.252000000000002</v>
      </c>
      <c r="I716" s="268"/>
      <c r="J716" s="264"/>
      <c r="K716" s="264"/>
      <c r="L716" s="269"/>
      <c r="M716" s="270"/>
      <c r="N716" s="271"/>
      <c r="O716" s="271"/>
      <c r="P716" s="271"/>
      <c r="Q716" s="271"/>
      <c r="R716" s="271"/>
      <c r="S716" s="271"/>
      <c r="T716" s="272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73" t="s">
        <v>443</v>
      </c>
      <c r="AU716" s="273" t="s">
        <v>90</v>
      </c>
      <c r="AV716" s="13" t="s">
        <v>90</v>
      </c>
      <c r="AW716" s="13" t="s">
        <v>4</v>
      </c>
      <c r="AX716" s="13" t="s">
        <v>88</v>
      </c>
      <c r="AY716" s="273" t="s">
        <v>156</v>
      </c>
    </row>
    <row r="717" s="2" customFormat="1" ht="24.15" customHeight="1">
      <c r="A717" s="39"/>
      <c r="B717" s="40"/>
      <c r="C717" s="227" t="s">
        <v>865</v>
      </c>
      <c r="D717" s="227" t="s">
        <v>160</v>
      </c>
      <c r="E717" s="228" t="s">
        <v>2151</v>
      </c>
      <c r="F717" s="229" t="s">
        <v>2152</v>
      </c>
      <c r="G717" s="230" t="s">
        <v>1241</v>
      </c>
      <c r="H717" s="231">
        <v>0.0040000000000000001</v>
      </c>
      <c r="I717" s="232"/>
      <c r="J717" s="233">
        <f>ROUND(I717*H717,2)</f>
        <v>0</v>
      </c>
      <c r="K717" s="229" t="s">
        <v>1119</v>
      </c>
      <c r="L717" s="45"/>
      <c r="M717" s="234" t="s">
        <v>1</v>
      </c>
      <c r="N717" s="235" t="s">
        <v>45</v>
      </c>
      <c r="O717" s="92"/>
      <c r="P717" s="236">
        <f>O717*H717</f>
        <v>0</v>
      </c>
      <c r="Q717" s="236">
        <v>0</v>
      </c>
      <c r="R717" s="236">
        <f>Q717*H717</f>
        <v>0</v>
      </c>
      <c r="S717" s="236">
        <v>0</v>
      </c>
      <c r="T717" s="237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38" t="s">
        <v>229</v>
      </c>
      <c r="AT717" s="238" t="s">
        <v>160</v>
      </c>
      <c r="AU717" s="238" t="s">
        <v>90</v>
      </c>
      <c r="AY717" s="18" t="s">
        <v>156</v>
      </c>
      <c r="BE717" s="239">
        <f>IF(N717="základní",J717,0)</f>
        <v>0</v>
      </c>
      <c r="BF717" s="239">
        <f>IF(N717="snížená",J717,0)</f>
        <v>0</v>
      </c>
      <c r="BG717" s="239">
        <f>IF(N717="zákl. přenesená",J717,0)</f>
        <v>0</v>
      </c>
      <c r="BH717" s="239">
        <f>IF(N717="sníž. přenesená",J717,0)</f>
        <v>0</v>
      </c>
      <c r="BI717" s="239">
        <f>IF(N717="nulová",J717,0)</f>
        <v>0</v>
      </c>
      <c r="BJ717" s="18" t="s">
        <v>88</v>
      </c>
      <c r="BK717" s="239">
        <f>ROUND(I717*H717,2)</f>
        <v>0</v>
      </c>
      <c r="BL717" s="18" t="s">
        <v>229</v>
      </c>
      <c r="BM717" s="238" t="s">
        <v>2153</v>
      </c>
    </row>
    <row r="718" s="2" customFormat="1">
      <c r="A718" s="39"/>
      <c r="B718" s="40"/>
      <c r="C718" s="41"/>
      <c r="D718" s="240" t="s">
        <v>1121</v>
      </c>
      <c r="E718" s="41"/>
      <c r="F718" s="285" t="s">
        <v>2154</v>
      </c>
      <c r="G718" s="41"/>
      <c r="H718" s="41"/>
      <c r="I718" s="242"/>
      <c r="J718" s="41"/>
      <c r="K718" s="41"/>
      <c r="L718" s="45"/>
      <c r="M718" s="243"/>
      <c r="N718" s="244"/>
      <c r="O718" s="92"/>
      <c r="P718" s="92"/>
      <c r="Q718" s="92"/>
      <c r="R718" s="92"/>
      <c r="S718" s="92"/>
      <c r="T718" s="93"/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T718" s="18" t="s">
        <v>1121</v>
      </c>
      <c r="AU718" s="18" t="s">
        <v>90</v>
      </c>
    </row>
    <row r="719" s="2" customFormat="1">
      <c r="A719" s="39"/>
      <c r="B719" s="40"/>
      <c r="C719" s="41"/>
      <c r="D719" s="286" t="s">
        <v>1123</v>
      </c>
      <c r="E719" s="41"/>
      <c r="F719" s="287" t="s">
        <v>2155</v>
      </c>
      <c r="G719" s="41"/>
      <c r="H719" s="41"/>
      <c r="I719" s="242"/>
      <c r="J719" s="41"/>
      <c r="K719" s="41"/>
      <c r="L719" s="45"/>
      <c r="M719" s="243"/>
      <c r="N719" s="244"/>
      <c r="O719" s="92"/>
      <c r="P719" s="92"/>
      <c r="Q719" s="92"/>
      <c r="R719" s="92"/>
      <c r="S719" s="92"/>
      <c r="T719" s="93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18" t="s">
        <v>1123</v>
      </c>
      <c r="AU719" s="18" t="s">
        <v>90</v>
      </c>
    </row>
    <row r="720" s="12" customFormat="1" ht="22.8" customHeight="1">
      <c r="A720" s="12"/>
      <c r="B720" s="211"/>
      <c r="C720" s="212"/>
      <c r="D720" s="213" t="s">
        <v>79</v>
      </c>
      <c r="E720" s="225" t="s">
        <v>2156</v>
      </c>
      <c r="F720" s="225" t="s">
        <v>2157</v>
      </c>
      <c r="G720" s="212"/>
      <c r="H720" s="212"/>
      <c r="I720" s="215"/>
      <c r="J720" s="226">
        <f>BK720</f>
        <v>0</v>
      </c>
      <c r="K720" s="212"/>
      <c r="L720" s="217"/>
      <c r="M720" s="218"/>
      <c r="N720" s="219"/>
      <c r="O720" s="219"/>
      <c r="P720" s="220">
        <f>SUM(P721:P761)</f>
        <v>0</v>
      </c>
      <c r="Q720" s="219"/>
      <c r="R720" s="220">
        <f>SUM(R721:R761)</f>
        <v>0.15066960000000004</v>
      </c>
      <c r="S720" s="219"/>
      <c r="T720" s="221">
        <f>SUM(T721:T761)</f>
        <v>0</v>
      </c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R720" s="222" t="s">
        <v>155</v>
      </c>
      <c r="AT720" s="223" t="s">
        <v>79</v>
      </c>
      <c r="AU720" s="223" t="s">
        <v>88</v>
      </c>
      <c r="AY720" s="222" t="s">
        <v>156</v>
      </c>
      <c r="BK720" s="224">
        <f>SUM(BK721:BK761)</f>
        <v>0</v>
      </c>
    </row>
    <row r="721" s="2" customFormat="1" ht="24.15" customHeight="1">
      <c r="A721" s="39"/>
      <c r="B721" s="40"/>
      <c r="C721" s="227" t="s">
        <v>869</v>
      </c>
      <c r="D721" s="227" t="s">
        <v>160</v>
      </c>
      <c r="E721" s="228" t="s">
        <v>2158</v>
      </c>
      <c r="F721" s="229" t="s">
        <v>2159</v>
      </c>
      <c r="G721" s="230" t="s">
        <v>317</v>
      </c>
      <c r="H721" s="231">
        <v>2</v>
      </c>
      <c r="I721" s="232"/>
      <c r="J721" s="233">
        <f>ROUND(I721*H721,2)</f>
        <v>0</v>
      </c>
      <c r="K721" s="229" t="s">
        <v>1119</v>
      </c>
      <c r="L721" s="45"/>
      <c r="M721" s="234" t="s">
        <v>1</v>
      </c>
      <c r="N721" s="235" t="s">
        <v>45</v>
      </c>
      <c r="O721" s="92"/>
      <c r="P721" s="236">
        <f>O721*H721</f>
        <v>0</v>
      </c>
      <c r="Q721" s="236">
        <v>0.00025999999999999998</v>
      </c>
      <c r="R721" s="236">
        <f>Q721*H721</f>
        <v>0.00051999999999999995</v>
      </c>
      <c r="S721" s="236">
        <v>0</v>
      </c>
      <c r="T721" s="237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38" t="s">
        <v>229</v>
      </c>
      <c r="AT721" s="238" t="s">
        <v>160</v>
      </c>
      <c r="AU721" s="238" t="s">
        <v>90</v>
      </c>
      <c r="AY721" s="18" t="s">
        <v>156</v>
      </c>
      <c r="BE721" s="239">
        <f>IF(N721="základní",J721,0)</f>
        <v>0</v>
      </c>
      <c r="BF721" s="239">
        <f>IF(N721="snížená",J721,0)</f>
        <v>0</v>
      </c>
      <c r="BG721" s="239">
        <f>IF(N721="zákl. přenesená",J721,0)</f>
        <v>0</v>
      </c>
      <c r="BH721" s="239">
        <f>IF(N721="sníž. přenesená",J721,0)</f>
        <v>0</v>
      </c>
      <c r="BI721" s="239">
        <f>IF(N721="nulová",J721,0)</f>
        <v>0</v>
      </c>
      <c r="BJ721" s="18" t="s">
        <v>88</v>
      </c>
      <c r="BK721" s="239">
        <f>ROUND(I721*H721,2)</f>
        <v>0</v>
      </c>
      <c r="BL721" s="18" t="s">
        <v>229</v>
      </c>
      <c r="BM721" s="238" t="s">
        <v>2160</v>
      </c>
    </row>
    <row r="722" s="2" customFormat="1">
      <c r="A722" s="39"/>
      <c r="B722" s="40"/>
      <c r="C722" s="41"/>
      <c r="D722" s="240" t="s">
        <v>1121</v>
      </c>
      <c r="E722" s="41"/>
      <c r="F722" s="285" t="s">
        <v>2161</v>
      </c>
      <c r="G722" s="41"/>
      <c r="H722" s="41"/>
      <c r="I722" s="242"/>
      <c r="J722" s="41"/>
      <c r="K722" s="41"/>
      <c r="L722" s="45"/>
      <c r="M722" s="243"/>
      <c r="N722" s="244"/>
      <c r="O722" s="92"/>
      <c r="P722" s="92"/>
      <c r="Q722" s="92"/>
      <c r="R722" s="92"/>
      <c r="S722" s="92"/>
      <c r="T722" s="93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T722" s="18" t="s">
        <v>1121</v>
      </c>
      <c r="AU722" s="18" t="s">
        <v>90</v>
      </c>
    </row>
    <row r="723" s="2" customFormat="1">
      <c r="A723" s="39"/>
      <c r="B723" s="40"/>
      <c r="C723" s="41"/>
      <c r="D723" s="286" t="s">
        <v>1123</v>
      </c>
      <c r="E723" s="41"/>
      <c r="F723" s="287" t="s">
        <v>2162</v>
      </c>
      <c r="G723" s="41"/>
      <c r="H723" s="41"/>
      <c r="I723" s="242"/>
      <c r="J723" s="41"/>
      <c r="K723" s="41"/>
      <c r="L723" s="45"/>
      <c r="M723" s="243"/>
      <c r="N723" s="244"/>
      <c r="O723" s="92"/>
      <c r="P723" s="92"/>
      <c r="Q723" s="92"/>
      <c r="R723" s="92"/>
      <c r="S723" s="92"/>
      <c r="T723" s="93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1123</v>
      </c>
      <c r="AU723" s="18" t="s">
        <v>90</v>
      </c>
    </row>
    <row r="724" s="15" customFormat="1">
      <c r="A724" s="15"/>
      <c r="B724" s="288"/>
      <c r="C724" s="289"/>
      <c r="D724" s="240" t="s">
        <v>443</v>
      </c>
      <c r="E724" s="290" t="s">
        <v>1</v>
      </c>
      <c r="F724" s="291" t="s">
        <v>2163</v>
      </c>
      <c r="G724" s="289"/>
      <c r="H724" s="290" t="s">
        <v>1</v>
      </c>
      <c r="I724" s="292"/>
      <c r="J724" s="289"/>
      <c r="K724" s="289"/>
      <c r="L724" s="293"/>
      <c r="M724" s="294"/>
      <c r="N724" s="295"/>
      <c r="O724" s="295"/>
      <c r="P724" s="295"/>
      <c r="Q724" s="295"/>
      <c r="R724" s="295"/>
      <c r="S724" s="295"/>
      <c r="T724" s="296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97" t="s">
        <v>443</v>
      </c>
      <c r="AU724" s="297" t="s">
        <v>90</v>
      </c>
      <c r="AV724" s="15" t="s">
        <v>88</v>
      </c>
      <c r="AW724" s="15" t="s">
        <v>36</v>
      </c>
      <c r="AX724" s="15" t="s">
        <v>80</v>
      </c>
      <c r="AY724" s="297" t="s">
        <v>156</v>
      </c>
    </row>
    <row r="725" s="13" customFormat="1">
      <c r="A725" s="13"/>
      <c r="B725" s="263"/>
      <c r="C725" s="264"/>
      <c r="D725" s="240" t="s">
        <v>443</v>
      </c>
      <c r="E725" s="265" t="s">
        <v>1</v>
      </c>
      <c r="F725" s="266" t="s">
        <v>1348</v>
      </c>
      <c r="G725" s="264"/>
      <c r="H725" s="267">
        <v>2</v>
      </c>
      <c r="I725" s="268"/>
      <c r="J725" s="264"/>
      <c r="K725" s="264"/>
      <c r="L725" s="269"/>
      <c r="M725" s="270"/>
      <c r="N725" s="271"/>
      <c r="O725" s="271"/>
      <c r="P725" s="271"/>
      <c r="Q725" s="271"/>
      <c r="R725" s="271"/>
      <c r="S725" s="271"/>
      <c r="T725" s="272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73" t="s">
        <v>443</v>
      </c>
      <c r="AU725" s="273" t="s">
        <v>90</v>
      </c>
      <c r="AV725" s="13" t="s">
        <v>90</v>
      </c>
      <c r="AW725" s="13" t="s">
        <v>36</v>
      </c>
      <c r="AX725" s="13" t="s">
        <v>80</v>
      </c>
      <c r="AY725" s="273" t="s">
        <v>156</v>
      </c>
    </row>
    <row r="726" s="14" customFormat="1">
      <c r="A726" s="14"/>
      <c r="B726" s="274"/>
      <c r="C726" s="275"/>
      <c r="D726" s="240" t="s">
        <v>443</v>
      </c>
      <c r="E726" s="276" t="s">
        <v>1</v>
      </c>
      <c r="F726" s="277" t="s">
        <v>445</v>
      </c>
      <c r="G726" s="275"/>
      <c r="H726" s="278">
        <v>2</v>
      </c>
      <c r="I726" s="279"/>
      <c r="J726" s="275"/>
      <c r="K726" s="275"/>
      <c r="L726" s="280"/>
      <c r="M726" s="281"/>
      <c r="N726" s="282"/>
      <c r="O726" s="282"/>
      <c r="P726" s="282"/>
      <c r="Q726" s="282"/>
      <c r="R726" s="282"/>
      <c r="S726" s="282"/>
      <c r="T726" s="283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84" t="s">
        <v>443</v>
      </c>
      <c r="AU726" s="284" t="s">
        <v>90</v>
      </c>
      <c r="AV726" s="14" t="s">
        <v>172</v>
      </c>
      <c r="AW726" s="14" t="s">
        <v>36</v>
      </c>
      <c r="AX726" s="14" t="s">
        <v>88</v>
      </c>
      <c r="AY726" s="284" t="s">
        <v>156</v>
      </c>
    </row>
    <row r="727" s="2" customFormat="1" ht="24.15" customHeight="1">
      <c r="A727" s="39"/>
      <c r="B727" s="40"/>
      <c r="C727" s="253" t="s">
        <v>873</v>
      </c>
      <c r="D727" s="253" t="s">
        <v>439</v>
      </c>
      <c r="E727" s="254" t="s">
        <v>2164</v>
      </c>
      <c r="F727" s="255" t="s">
        <v>2165</v>
      </c>
      <c r="G727" s="256" t="s">
        <v>1176</v>
      </c>
      <c r="H727" s="257">
        <v>1.6799999999999999</v>
      </c>
      <c r="I727" s="258"/>
      <c r="J727" s="259">
        <f>ROUND(I727*H727,2)</f>
        <v>0</v>
      </c>
      <c r="K727" s="255" t="s">
        <v>1119</v>
      </c>
      <c r="L727" s="260"/>
      <c r="M727" s="261" t="s">
        <v>1</v>
      </c>
      <c r="N727" s="262" t="s">
        <v>45</v>
      </c>
      <c r="O727" s="92"/>
      <c r="P727" s="236">
        <f>O727*H727</f>
        <v>0</v>
      </c>
      <c r="Q727" s="236">
        <v>0.034720000000000001</v>
      </c>
      <c r="R727" s="236">
        <f>Q727*H727</f>
        <v>0.058329600000000002</v>
      </c>
      <c r="S727" s="236">
        <v>0</v>
      </c>
      <c r="T727" s="237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38" t="s">
        <v>292</v>
      </c>
      <c r="AT727" s="238" t="s">
        <v>439</v>
      </c>
      <c r="AU727" s="238" t="s">
        <v>90</v>
      </c>
      <c r="AY727" s="18" t="s">
        <v>156</v>
      </c>
      <c r="BE727" s="239">
        <f>IF(N727="základní",J727,0)</f>
        <v>0</v>
      </c>
      <c r="BF727" s="239">
        <f>IF(N727="snížená",J727,0)</f>
        <v>0</v>
      </c>
      <c r="BG727" s="239">
        <f>IF(N727="zákl. přenesená",J727,0)</f>
        <v>0</v>
      </c>
      <c r="BH727" s="239">
        <f>IF(N727="sníž. přenesená",J727,0)</f>
        <v>0</v>
      </c>
      <c r="BI727" s="239">
        <f>IF(N727="nulová",J727,0)</f>
        <v>0</v>
      </c>
      <c r="BJ727" s="18" t="s">
        <v>88</v>
      </c>
      <c r="BK727" s="239">
        <f>ROUND(I727*H727,2)</f>
        <v>0</v>
      </c>
      <c r="BL727" s="18" t="s">
        <v>229</v>
      </c>
      <c r="BM727" s="238" t="s">
        <v>2166</v>
      </c>
    </row>
    <row r="728" s="2" customFormat="1">
      <c r="A728" s="39"/>
      <c r="B728" s="40"/>
      <c r="C728" s="41"/>
      <c r="D728" s="240" t="s">
        <v>1121</v>
      </c>
      <c r="E728" s="41"/>
      <c r="F728" s="285" t="s">
        <v>2165</v>
      </c>
      <c r="G728" s="41"/>
      <c r="H728" s="41"/>
      <c r="I728" s="242"/>
      <c r="J728" s="41"/>
      <c r="K728" s="41"/>
      <c r="L728" s="45"/>
      <c r="M728" s="243"/>
      <c r="N728" s="244"/>
      <c r="O728" s="92"/>
      <c r="P728" s="92"/>
      <c r="Q728" s="92"/>
      <c r="R728" s="92"/>
      <c r="S728" s="92"/>
      <c r="T728" s="93"/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T728" s="18" t="s">
        <v>1121</v>
      </c>
      <c r="AU728" s="18" t="s">
        <v>90</v>
      </c>
    </row>
    <row r="729" s="13" customFormat="1">
      <c r="A729" s="13"/>
      <c r="B729" s="263"/>
      <c r="C729" s="264"/>
      <c r="D729" s="240" t="s">
        <v>443</v>
      </c>
      <c r="E729" s="265" t="s">
        <v>1</v>
      </c>
      <c r="F729" s="266" t="s">
        <v>2167</v>
      </c>
      <c r="G729" s="264"/>
      <c r="H729" s="267">
        <v>1.6799999999999999</v>
      </c>
      <c r="I729" s="268"/>
      <c r="J729" s="264"/>
      <c r="K729" s="264"/>
      <c r="L729" s="269"/>
      <c r="M729" s="270"/>
      <c r="N729" s="271"/>
      <c r="O729" s="271"/>
      <c r="P729" s="271"/>
      <c r="Q729" s="271"/>
      <c r="R729" s="271"/>
      <c r="S729" s="271"/>
      <c r="T729" s="272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73" t="s">
        <v>443</v>
      </c>
      <c r="AU729" s="273" t="s">
        <v>90</v>
      </c>
      <c r="AV729" s="13" t="s">
        <v>90</v>
      </c>
      <c r="AW729" s="13" t="s">
        <v>36</v>
      </c>
      <c r="AX729" s="13" t="s">
        <v>80</v>
      </c>
      <c r="AY729" s="273" t="s">
        <v>156</v>
      </c>
    </row>
    <row r="730" s="14" customFormat="1">
      <c r="A730" s="14"/>
      <c r="B730" s="274"/>
      <c r="C730" s="275"/>
      <c r="D730" s="240" t="s">
        <v>443</v>
      </c>
      <c r="E730" s="276" t="s">
        <v>1</v>
      </c>
      <c r="F730" s="277" t="s">
        <v>445</v>
      </c>
      <c r="G730" s="275"/>
      <c r="H730" s="278">
        <v>1.6799999999999999</v>
      </c>
      <c r="I730" s="279"/>
      <c r="J730" s="275"/>
      <c r="K730" s="275"/>
      <c r="L730" s="280"/>
      <c r="M730" s="281"/>
      <c r="N730" s="282"/>
      <c r="O730" s="282"/>
      <c r="P730" s="282"/>
      <c r="Q730" s="282"/>
      <c r="R730" s="282"/>
      <c r="S730" s="282"/>
      <c r="T730" s="283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84" t="s">
        <v>443</v>
      </c>
      <c r="AU730" s="284" t="s">
        <v>90</v>
      </c>
      <c r="AV730" s="14" t="s">
        <v>172</v>
      </c>
      <c r="AW730" s="14" t="s">
        <v>36</v>
      </c>
      <c r="AX730" s="14" t="s">
        <v>88</v>
      </c>
      <c r="AY730" s="284" t="s">
        <v>156</v>
      </c>
    </row>
    <row r="731" s="2" customFormat="1" ht="24.15" customHeight="1">
      <c r="A731" s="39"/>
      <c r="B731" s="40"/>
      <c r="C731" s="227" t="s">
        <v>877</v>
      </c>
      <c r="D731" s="227" t="s">
        <v>160</v>
      </c>
      <c r="E731" s="228" t="s">
        <v>2168</v>
      </c>
      <c r="F731" s="229" t="s">
        <v>2169</v>
      </c>
      <c r="G731" s="230" t="s">
        <v>317</v>
      </c>
      <c r="H731" s="231">
        <v>1</v>
      </c>
      <c r="I731" s="232"/>
      <c r="J731" s="233">
        <f>ROUND(I731*H731,2)</f>
        <v>0</v>
      </c>
      <c r="K731" s="229" t="s">
        <v>1119</v>
      </c>
      <c r="L731" s="45"/>
      <c r="M731" s="234" t="s">
        <v>1</v>
      </c>
      <c r="N731" s="235" t="s">
        <v>45</v>
      </c>
      <c r="O731" s="92"/>
      <c r="P731" s="236">
        <f>O731*H731</f>
        <v>0</v>
      </c>
      <c r="Q731" s="236">
        <v>0</v>
      </c>
      <c r="R731" s="236">
        <f>Q731*H731</f>
        <v>0</v>
      </c>
      <c r="S731" s="236">
        <v>0</v>
      </c>
      <c r="T731" s="237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38" t="s">
        <v>229</v>
      </c>
      <c r="AT731" s="238" t="s">
        <v>160</v>
      </c>
      <c r="AU731" s="238" t="s">
        <v>90</v>
      </c>
      <c r="AY731" s="18" t="s">
        <v>156</v>
      </c>
      <c r="BE731" s="239">
        <f>IF(N731="základní",J731,0)</f>
        <v>0</v>
      </c>
      <c r="BF731" s="239">
        <f>IF(N731="snížená",J731,0)</f>
        <v>0</v>
      </c>
      <c r="BG731" s="239">
        <f>IF(N731="zákl. přenesená",J731,0)</f>
        <v>0</v>
      </c>
      <c r="BH731" s="239">
        <f>IF(N731="sníž. přenesená",J731,0)</f>
        <v>0</v>
      </c>
      <c r="BI731" s="239">
        <f>IF(N731="nulová",J731,0)</f>
        <v>0</v>
      </c>
      <c r="BJ731" s="18" t="s">
        <v>88</v>
      </c>
      <c r="BK731" s="239">
        <f>ROUND(I731*H731,2)</f>
        <v>0</v>
      </c>
      <c r="BL731" s="18" t="s">
        <v>229</v>
      </c>
      <c r="BM731" s="238" t="s">
        <v>2170</v>
      </c>
    </row>
    <row r="732" s="2" customFormat="1">
      <c r="A732" s="39"/>
      <c r="B732" s="40"/>
      <c r="C732" s="41"/>
      <c r="D732" s="240" t="s">
        <v>1121</v>
      </c>
      <c r="E732" s="41"/>
      <c r="F732" s="285" t="s">
        <v>2171</v>
      </c>
      <c r="G732" s="41"/>
      <c r="H732" s="41"/>
      <c r="I732" s="242"/>
      <c r="J732" s="41"/>
      <c r="K732" s="41"/>
      <c r="L732" s="45"/>
      <c r="M732" s="243"/>
      <c r="N732" s="244"/>
      <c r="O732" s="92"/>
      <c r="P732" s="92"/>
      <c r="Q732" s="92"/>
      <c r="R732" s="92"/>
      <c r="S732" s="92"/>
      <c r="T732" s="93"/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T732" s="18" t="s">
        <v>1121</v>
      </c>
      <c r="AU732" s="18" t="s">
        <v>90</v>
      </c>
    </row>
    <row r="733" s="2" customFormat="1">
      <c r="A733" s="39"/>
      <c r="B733" s="40"/>
      <c r="C733" s="41"/>
      <c r="D733" s="286" t="s">
        <v>1123</v>
      </c>
      <c r="E733" s="41"/>
      <c r="F733" s="287" t="s">
        <v>2172</v>
      </c>
      <c r="G733" s="41"/>
      <c r="H733" s="41"/>
      <c r="I733" s="242"/>
      <c r="J733" s="41"/>
      <c r="K733" s="41"/>
      <c r="L733" s="45"/>
      <c r="M733" s="243"/>
      <c r="N733" s="244"/>
      <c r="O733" s="92"/>
      <c r="P733" s="92"/>
      <c r="Q733" s="92"/>
      <c r="R733" s="92"/>
      <c r="S733" s="92"/>
      <c r="T733" s="93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1123</v>
      </c>
      <c r="AU733" s="18" t="s">
        <v>90</v>
      </c>
    </row>
    <row r="734" s="2" customFormat="1" ht="21.75" customHeight="1">
      <c r="A734" s="39"/>
      <c r="B734" s="40"/>
      <c r="C734" s="253" t="s">
        <v>881</v>
      </c>
      <c r="D734" s="253" t="s">
        <v>439</v>
      </c>
      <c r="E734" s="254" t="s">
        <v>2173</v>
      </c>
      <c r="F734" s="255" t="s">
        <v>2174</v>
      </c>
      <c r="G734" s="256" t="s">
        <v>317</v>
      </c>
      <c r="H734" s="257">
        <v>1</v>
      </c>
      <c r="I734" s="258"/>
      <c r="J734" s="259">
        <f>ROUND(I734*H734,2)</f>
        <v>0</v>
      </c>
      <c r="K734" s="255" t="s">
        <v>1177</v>
      </c>
      <c r="L734" s="260"/>
      <c r="M734" s="261" t="s">
        <v>1</v>
      </c>
      <c r="N734" s="262" t="s">
        <v>45</v>
      </c>
      <c r="O734" s="92"/>
      <c r="P734" s="236">
        <f>O734*H734</f>
        <v>0</v>
      </c>
      <c r="Q734" s="236">
        <v>0.084000000000000005</v>
      </c>
      <c r="R734" s="236">
        <f>Q734*H734</f>
        <v>0.084000000000000005</v>
      </c>
      <c r="S734" s="236">
        <v>0</v>
      </c>
      <c r="T734" s="237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38" t="s">
        <v>292</v>
      </c>
      <c r="AT734" s="238" t="s">
        <v>439</v>
      </c>
      <c r="AU734" s="238" t="s">
        <v>90</v>
      </c>
      <c r="AY734" s="18" t="s">
        <v>156</v>
      </c>
      <c r="BE734" s="239">
        <f>IF(N734="základní",J734,0)</f>
        <v>0</v>
      </c>
      <c r="BF734" s="239">
        <f>IF(N734="snížená",J734,0)</f>
        <v>0</v>
      </c>
      <c r="BG734" s="239">
        <f>IF(N734="zákl. přenesená",J734,0)</f>
        <v>0</v>
      </c>
      <c r="BH734" s="239">
        <f>IF(N734="sníž. přenesená",J734,0)</f>
        <v>0</v>
      </c>
      <c r="BI734" s="239">
        <f>IF(N734="nulová",J734,0)</f>
        <v>0</v>
      </c>
      <c r="BJ734" s="18" t="s">
        <v>88</v>
      </c>
      <c r="BK734" s="239">
        <f>ROUND(I734*H734,2)</f>
        <v>0</v>
      </c>
      <c r="BL734" s="18" t="s">
        <v>229</v>
      </c>
      <c r="BM734" s="238" t="s">
        <v>2175</v>
      </c>
    </row>
    <row r="735" s="2" customFormat="1" ht="16.5" customHeight="1">
      <c r="A735" s="39"/>
      <c r="B735" s="40"/>
      <c r="C735" s="227" t="s">
        <v>885</v>
      </c>
      <c r="D735" s="227" t="s">
        <v>160</v>
      </c>
      <c r="E735" s="228" t="s">
        <v>2176</v>
      </c>
      <c r="F735" s="229" t="s">
        <v>2177</v>
      </c>
      <c r="G735" s="230" t="s">
        <v>317</v>
      </c>
      <c r="H735" s="231">
        <v>1</v>
      </c>
      <c r="I735" s="232"/>
      <c r="J735" s="233">
        <f>ROUND(I735*H735,2)</f>
        <v>0</v>
      </c>
      <c r="K735" s="229" t="s">
        <v>1119</v>
      </c>
      <c r="L735" s="45"/>
      <c r="M735" s="234" t="s">
        <v>1</v>
      </c>
      <c r="N735" s="235" t="s">
        <v>45</v>
      </c>
      <c r="O735" s="92"/>
      <c r="P735" s="236">
        <f>O735*H735</f>
        <v>0</v>
      </c>
      <c r="Q735" s="236">
        <v>0</v>
      </c>
      <c r="R735" s="236">
        <f>Q735*H735</f>
        <v>0</v>
      </c>
      <c r="S735" s="236">
        <v>0</v>
      </c>
      <c r="T735" s="237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38" t="s">
        <v>229</v>
      </c>
      <c r="AT735" s="238" t="s">
        <v>160</v>
      </c>
      <c r="AU735" s="238" t="s">
        <v>90</v>
      </c>
      <c r="AY735" s="18" t="s">
        <v>156</v>
      </c>
      <c r="BE735" s="239">
        <f>IF(N735="základní",J735,0)</f>
        <v>0</v>
      </c>
      <c r="BF735" s="239">
        <f>IF(N735="snížená",J735,0)</f>
        <v>0</v>
      </c>
      <c r="BG735" s="239">
        <f>IF(N735="zákl. přenesená",J735,0)</f>
        <v>0</v>
      </c>
      <c r="BH735" s="239">
        <f>IF(N735="sníž. přenesená",J735,0)</f>
        <v>0</v>
      </c>
      <c r="BI735" s="239">
        <f>IF(N735="nulová",J735,0)</f>
        <v>0</v>
      </c>
      <c r="BJ735" s="18" t="s">
        <v>88</v>
      </c>
      <c r="BK735" s="239">
        <f>ROUND(I735*H735,2)</f>
        <v>0</v>
      </c>
      <c r="BL735" s="18" t="s">
        <v>229</v>
      </c>
      <c r="BM735" s="238" t="s">
        <v>2178</v>
      </c>
    </row>
    <row r="736" s="2" customFormat="1">
      <c r="A736" s="39"/>
      <c r="B736" s="40"/>
      <c r="C736" s="41"/>
      <c r="D736" s="240" t="s">
        <v>1121</v>
      </c>
      <c r="E736" s="41"/>
      <c r="F736" s="285" t="s">
        <v>2179</v>
      </c>
      <c r="G736" s="41"/>
      <c r="H736" s="41"/>
      <c r="I736" s="242"/>
      <c r="J736" s="41"/>
      <c r="K736" s="41"/>
      <c r="L736" s="45"/>
      <c r="M736" s="243"/>
      <c r="N736" s="244"/>
      <c r="O736" s="92"/>
      <c r="P736" s="92"/>
      <c r="Q736" s="92"/>
      <c r="R736" s="92"/>
      <c r="S736" s="92"/>
      <c r="T736" s="93"/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T736" s="18" t="s">
        <v>1121</v>
      </c>
      <c r="AU736" s="18" t="s">
        <v>90</v>
      </c>
    </row>
    <row r="737" s="2" customFormat="1">
      <c r="A737" s="39"/>
      <c r="B737" s="40"/>
      <c r="C737" s="41"/>
      <c r="D737" s="286" t="s">
        <v>1123</v>
      </c>
      <c r="E737" s="41"/>
      <c r="F737" s="287" t="s">
        <v>2180</v>
      </c>
      <c r="G737" s="41"/>
      <c r="H737" s="41"/>
      <c r="I737" s="242"/>
      <c r="J737" s="41"/>
      <c r="K737" s="41"/>
      <c r="L737" s="45"/>
      <c r="M737" s="243"/>
      <c r="N737" s="244"/>
      <c r="O737" s="92"/>
      <c r="P737" s="92"/>
      <c r="Q737" s="92"/>
      <c r="R737" s="92"/>
      <c r="S737" s="92"/>
      <c r="T737" s="93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1123</v>
      </c>
      <c r="AU737" s="18" t="s">
        <v>90</v>
      </c>
    </row>
    <row r="738" s="2" customFormat="1" ht="24.15" customHeight="1">
      <c r="A738" s="39"/>
      <c r="B738" s="40"/>
      <c r="C738" s="253" t="s">
        <v>889</v>
      </c>
      <c r="D738" s="253" t="s">
        <v>439</v>
      </c>
      <c r="E738" s="254" t="s">
        <v>2181</v>
      </c>
      <c r="F738" s="255" t="s">
        <v>2182</v>
      </c>
      <c r="G738" s="256" t="s">
        <v>317</v>
      </c>
      <c r="H738" s="257">
        <v>1</v>
      </c>
      <c r="I738" s="258"/>
      <c r="J738" s="259">
        <f>ROUND(I738*H738,2)</f>
        <v>0</v>
      </c>
      <c r="K738" s="255" t="s">
        <v>1119</v>
      </c>
      <c r="L738" s="260"/>
      <c r="M738" s="261" t="s">
        <v>1</v>
      </c>
      <c r="N738" s="262" t="s">
        <v>45</v>
      </c>
      <c r="O738" s="92"/>
      <c r="P738" s="236">
        <f>O738*H738</f>
        <v>0</v>
      </c>
      <c r="Q738" s="236">
        <v>0.00014999999999999999</v>
      </c>
      <c r="R738" s="236">
        <f>Q738*H738</f>
        <v>0.00014999999999999999</v>
      </c>
      <c r="S738" s="236">
        <v>0</v>
      </c>
      <c r="T738" s="237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38" t="s">
        <v>292</v>
      </c>
      <c r="AT738" s="238" t="s">
        <v>439</v>
      </c>
      <c r="AU738" s="238" t="s">
        <v>90</v>
      </c>
      <c r="AY738" s="18" t="s">
        <v>156</v>
      </c>
      <c r="BE738" s="239">
        <f>IF(N738="základní",J738,0)</f>
        <v>0</v>
      </c>
      <c r="BF738" s="239">
        <f>IF(N738="snížená",J738,0)</f>
        <v>0</v>
      </c>
      <c r="BG738" s="239">
        <f>IF(N738="zákl. přenesená",J738,0)</f>
        <v>0</v>
      </c>
      <c r="BH738" s="239">
        <f>IF(N738="sníž. přenesená",J738,0)</f>
        <v>0</v>
      </c>
      <c r="BI738" s="239">
        <f>IF(N738="nulová",J738,0)</f>
        <v>0</v>
      </c>
      <c r="BJ738" s="18" t="s">
        <v>88</v>
      </c>
      <c r="BK738" s="239">
        <f>ROUND(I738*H738,2)</f>
        <v>0</v>
      </c>
      <c r="BL738" s="18" t="s">
        <v>229</v>
      </c>
      <c r="BM738" s="238" t="s">
        <v>2183</v>
      </c>
    </row>
    <row r="739" s="2" customFormat="1">
      <c r="A739" s="39"/>
      <c r="B739" s="40"/>
      <c r="C739" s="41"/>
      <c r="D739" s="240" t="s">
        <v>1121</v>
      </c>
      <c r="E739" s="41"/>
      <c r="F739" s="285" t="s">
        <v>2182</v>
      </c>
      <c r="G739" s="41"/>
      <c r="H739" s="41"/>
      <c r="I739" s="242"/>
      <c r="J739" s="41"/>
      <c r="K739" s="41"/>
      <c r="L739" s="45"/>
      <c r="M739" s="243"/>
      <c r="N739" s="244"/>
      <c r="O739" s="92"/>
      <c r="P739" s="92"/>
      <c r="Q739" s="92"/>
      <c r="R739" s="92"/>
      <c r="S739" s="92"/>
      <c r="T739" s="93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1121</v>
      </c>
      <c r="AU739" s="18" t="s">
        <v>90</v>
      </c>
    </row>
    <row r="740" s="2" customFormat="1" ht="24.15" customHeight="1">
      <c r="A740" s="39"/>
      <c r="B740" s="40"/>
      <c r="C740" s="227" t="s">
        <v>893</v>
      </c>
      <c r="D740" s="227" t="s">
        <v>160</v>
      </c>
      <c r="E740" s="228" t="s">
        <v>2184</v>
      </c>
      <c r="F740" s="229" t="s">
        <v>2185</v>
      </c>
      <c r="G740" s="230" t="s">
        <v>946</v>
      </c>
      <c r="H740" s="231">
        <v>4.2000000000000002</v>
      </c>
      <c r="I740" s="232"/>
      <c r="J740" s="233">
        <f>ROUND(I740*H740,2)</f>
        <v>0</v>
      </c>
      <c r="K740" s="229" t="s">
        <v>1119</v>
      </c>
      <c r="L740" s="45"/>
      <c r="M740" s="234" t="s">
        <v>1</v>
      </c>
      <c r="N740" s="235" t="s">
        <v>45</v>
      </c>
      <c r="O740" s="92"/>
      <c r="P740" s="236">
        <f>O740*H740</f>
        <v>0</v>
      </c>
      <c r="Q740" s="236">
        <v>0</v>
      </c>
      <c r="R740" s="236">
        <f>Q740*H740</f>
        <v>0</v>
      </c>
      <c r="S740" s="236">
        <v>0</v>
      </c>
      <c r="T740" s="237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38" t="s">
        <v>229</v>
      </c>
      <c r="AT740" s="238" t="s">
        <v>160</v>
      </c>
      <c r="AU740" s="238" t="s">
        <v>90</v>
      </c>
      <c r="AY740" s="18" t="s">
        <v>156</v>
      </c>
      <c r="BE740" s="239">
        <f>IF(N740="základní",J740,0)</f>
        <v>0</v>
      </c>
      <c r="BF740" s="239">
        <f>IF(N740="snížená",J740,0)</f>
        <v>0</v>
      </c>
      <c r="BG740" s="239">
        <f>IF(N740="zákl. přenesená",J740,0)</f>
        <v>0</v>
      </c>
      <c r="BH740" s="239">
        <f>IF(N740="sníž. přenesená",J740,0)</f>
        <v>0</v>
      </c>
      <c r="BI740" s="239">
        <f>IF(N740="nulová",J740,0)</f>
        <v>0</v>
      </c>
      <c r="BJ740" s="18" t="s">
        <v>88</v>
      </c>
      <c r="BK740" s="239">
        <f>ROUND(I740*H740,2)</f>
        <v>0</v>
      </c>
      <c r="BL740" s="18" t="s">
        <v>229</v>
      </c>
      <c r="BM740" s="238" t="s">
        <v>2186</v>
      </c>
    </row>
    <row r="741" s="2" customFormat="1">
      <c r="A741" s="39"/>
      <c r="B741" s="40"/>
      <c r="C741" s="41"/>
      <c r="D741" s="240" t="s">
        <v>1121</v>
      </c>
      <c r="E741" s="41"/>
      <c r="F741" s="285" t="s">
        <v>2187</v>
      </c>
      <c r="G741" s="41"/>
      <c r="H741" s="41"/>
      <c r="I741" s="242"/>
      <c r="J741" s="41"/>
      <c r="K741" s="41"/>
      <c r="L741" s="45"/>
      <c r="M741" s="243"/>
      <c r="N741" s="244"/>
      <c r="O741" s="92"/>
      <c r="P741" s="92"/>
      <c r="Q741" s="92"/>
      <c r="R741" s="92"/>
      <c r="S741" s="92"/>
      <c r="T741" s="93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18" t="s">
        <v>1121</v>
      </c>
      <c r="AU741" s="18" t="s">
        <v>90</v>
      </c>
    </row>
    <row r="742" s="2" customFormat="1">
      <c r="A742" s="39"/>
      <c r="B742" s="40"/>
      <c r="C742" s="41"/>
      <c r="D742" s="286" t="s">
        <v>1123</v>
      </c>
      <c r="E742" s="41"/>
      <c r="F742" s="287" t="s">
        <v>2188</v>
      </c>
      <c r="G742" s="41"/>
      <c r="H742" s="41"/>
      <c r="I742" s="242"/>
      <c r="J742" s="41"/>
      <c r="K742" s="41"/>
      <c r="L742" s="45"/>
      <c r="M742" s="243"/>
      <c r="N742" s="244"/>
      <c r="O742" s="92"/>
      <c r="P742" s="92"/>
      <c r="Q742" s="92"/>
      <c r="R742" s="92"/>
      <c r="S742" s="92"/>
      <c r="T742" s="93"/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T742" s="18" t="s">
        <v>1123</v>
      </c>
      <c r="AU742" s="18" t="s">
        <v>90</v>
      </c>
    </row>
    <row r="743" s="13" customFormat="1">
      <c r="A743" s="13"/>
      <c r="B743" s="263"/>
      <c r="C743" s="264"/>
      <c r="D743" s="240" t="s">
        <v>443</v>
      </c>
      <c r="E743" s="265" t="s">
        <v>1</v>
      </c>
      <c r="F743" s="266" t="s">
        <v>2189</v>
      </c>
      <c r="G743" s="264"/>
      <c r="H743" s="267">
        <v>2.1000000000000001</v>
      </c>
      <c r="I743" s="268"/>
      <c r="J743" s="264"/>
      <c r="K743" s="264"/>
      <c r="L743" s="269"/>
      <c r="M743" s="270"/>
      <c r="N743" s="271"/>
      <c r="O743" s="271"/>
      <c r="P743" s="271"/>
      <c r="Q743" s="271"/>
      <c r="R743" s="271"/>
      <c r="S743" s="271"/>
      <c r="T743" s="272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73" t="s">
        <v>443</v>
      </c>
      <c r="AU743" s="273" t="s">
        <v>90</v>
      </c>
      <c r="AV743" s="13" t="s">
        <v>90</v>
      </c>
      <c r="AW743" s="13" t="s">
        <v>36</v>
      </c>
      <c r="AX743" s="13" t="s">
        <v>80</v>
      </c>
      <c r="AY743" s="273" t="s">
        <v>156</v>
      </c>
    </row>
    <row r="744" s="13" customFormat="1">
      <c r="A744" s="13"/>
      <c r="B744" s="263"/>
      <c r="C744" s="264"/>
      <c r="D744" s="240" t="s">
        <v>443</v>
      </c>
      <c r="E744" s="265" t="s">
        <v>1</v>
      </c>
      <c r="F744" s="266" t="s">
        <v>2190</v>
      </c>
      <c r="G744" s="264"/>
      <c r="H744" s="267">
        <v>2.1000000000000001</v>
      </c>
      <c r="I744" s="268"/>
      <c r="J744" s="264"/>
      <c r="K744" s="264"/>
      <c r="L744" s="269"/>
      <c r="M744" s="270"/>
      <c r="N744" s="271"/>
      <c r="O744" s="271"/>
      <c r="P744" s="271"/>
      <c r="Q744" s="271"/>
      <c r="R744" s="271"/>
      <c r="S744" s="271"/>
      <c r="T744" s="272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73" t="s">
        <v>443</v>
      </c>
      <c r="AU744" s="273" t="s">
        <v>90</v>
      </c>
      <c r="AV744" s="13" t="s">
        <v>90</v>
      </c>
      <c r="AW744" s="13" t="s">
        <v>36</v>
      </c>
      <c r="AX744" s="13" t="s">
        <v>80</v>
      </c>
      <c r="AY744" s="273" t="s">
        <v>156</v>
      </c>
    </row>
    <row r="745" s="14" customFormat="1">
      <c r="A745" s="14"/>
      <c r="B745" s="274"/>
      <c r="C745" s="275"/>
      <c r="D745" s="240" t="s">
        <v>443</v>
      </c>
      <c r="E745" s="276" t="s">
        <v>1</v>
      </c>
      <c r="F745" s="277" t="s">
        <v>445</v>
      </c>
      <c r="G745" s="275"/>
      <c r="H745" s="278">
        <v>4.2000000000000002</v>
      </c>
      <c r="I745" s="279"/>
      <c r="J745" s="275"/>
      <c r="K745" s="275"/>
      <c r="L745" s="280"/>
      <c r="M745" s="281"/>
      <c r="N745" s="282"/>
      <c r="O745" s="282"/>
      <c r="P745" s="282"/>
      <c r="Q745" s="282"/>
      <c r="R745" s="282"/>
      <c r="S745" s="282"/>
      <c r="T745" s="283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84" t="s">
        <v>443</v>
      </c>
      <c r="AU745" s="284" t="s">
        <v>90</v>
      </c>
      <c r="AV745" s="14" t="s">
        <v>172</v>
      </c>
      <c r="AW745" s="14" t="s">
        <v>36</v>
      </c>
      <c r="AX745" s="14" t="s">
        <v>88</v>
      </c>
      <c r="AY745" s="284" t="s">
        <v>156</v>
      </c>
    </row>
    <row r="746" s="2" customFormat="1" ht="16.5" customHeight="1">
      <c r="A746" s="39"/>
      <c r="B746" s="40"/>
      <c r="C746" s="253" t="s">
        <v>898</v>
      </c>
      <c r="D746" s="253" t="s">
        <v>439</v>
      </c>
      <c r="E746" s="254" t="s">
        <v>2191</v>
      </c>
      <c r="F746" s="255" t="s">
        <v>2192</v>
      </c>
      <c r="G746" s="256" t="s">
        <v>946</v>
      </c>
      <c r="H746" s="257">
        <v>2.1000000000000001</v>
      </c>
      <c r="I746" s="258"/>
      <c r="J746" s="259">
        <f>ROUND(I746*H746,2)</f>
        <v>0</v>
      </c>
      <c r="K746" s="255" t="s">
        <v>1119</v>
      </c>
      <c r="L746" s="260"/>
      <c r="M746" s="261" t="s">
        <v>1</v>
      </c>
      <c r="N746" s="262" t="s">
        <v>45</v>
      </c>
      <c r="O746" s="92"/>
      <c r="P746" s="236">
        <f>O746*H746</f>
        <v>0</v>
      </c>
      <c r="Q746" s="236">
        <v>0.0015</v>
      </c>
      <c r="R746" s="236">
        <f>Q746*H746</f>
        <v>0.00315</v>
      </c>
      <c r="S746" s="236">
        <v>0</v>
      </c>
      <c r="T746" s="237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38" t="s">
        <v>292</v>
      </c>
      <c r="AT746" s="238" t="s">
        <v>439</v>
      </c>
      <c r="AU746" s="238" t="s">
        <v>90</v>
      </c>
      <c r="AY746" s="18" t="s">
        <v>156</v>
      </c>
      <c r="BE746" s="239">
        <f>IF(N746="základní",J746,0)</f>
        <v>0</v>
      </c>
      <c r="BF746" s="239">
        <f>IF(N746="snížená",J746,0)</f>
        <v>0</v>
      </c>
      <c r="BG746" s="239">
        <f>IF(N746="zákl. přenesená",J746,0)</f>
        <v>0</v>
      </c>
      <c r="BH746" s="239">
        <f>IF(N746="sníž. přenesená",J746,0)</f>
        <v>0</v>
      </c>
      <c r="BI746" s="239">
        <f>IF(N746="nulová",J746,0)</f>
        <v>0</v>
      </c>
      <c r="BJ746" s="18" t="s">
        <v>88</v>
      </c>
      <c r="BK746" s="239">
        <f>ROUND(I746*H746,2)</f>
        <v>0</v>
      </c>
      <c r="BL746" s="18" t="s">
        <v>229</v>
      </c>
      <c r="BM746" s="238" t="s">
        <v>2193</v>
      </c>
    </row>
    <row r="747" s="2" customFormat="1">
      <c r="A747" s="39"/>
      <c r="B747" s="40"/>
      <c r="C747" s="41"/>
      <c r="D747" s="240" t="s">
        <v>1121</v>
      </c>
      <c r="E747" s="41"/>
      <c r="F747" s="285" t="s">
        <v>2192</v>
      </c>
      <c r="G747" s="41"/>
      <c r="H747" s="41"/>
      <c r="I747" s="242"/>
      <c r="J747" s="41"/>
      <c r="K747" s="41"/>
      <c r="L747" s="45"/>
      <c r="M747" s="243"/>
      <c r="N747" s="244"/>
      <c r="O747" s="92"/>
      <c r="P747" s="92"/>
      <c r="Q747" s="92"/>
      <c r="R747" s="92"/>
      <c r="S747" s="92"/>
      <c r="T747" s="93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T747" s="18" t="s">
        <v>1121</v>
      </c>
      <c r="AU747" s="18" t="s">
        <v>90</v>
      </c>
    </row>
    <row r="748" s="13" customFormat="1">
      <c r="A748" s="13"/>
      <c r="B748" s="263"/>
      <c r="C748" s="264"/>
      <c r="D748" s="240" t="s">
        <v>443</v>
      </c>
      <c r="E748" s="265" t="s">
        <v>1</v>
      </c>
      <c r="F748" s="266" t="s">
        <v>2189</v>
      </c>
      <c r="G748" s="264"/>
      <c r="H748" s="267">
        <v>2.1000000000000001</v>
      </c>
      <c r="I748" s="268"/>
      <c r="J748" s="264"/>
      <c r="K748" s="264"/>
      <c r="L748" s="269"/>
      <c r="M748" s="270"/>
      <c r="N748" s="271"/>
      <c r="O748" s="271"/>
      <c r="P748" s="271"/>
      <c r="Q748" s="271"/>
      <c r="R748" s="271"/>
      <c r="S748" s="271"/>
      <c r="T748" s="272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73" t="s">
        <v>443</v>
      </c>
      <c r="AU748" s="273" t="s">
        <v>90</v>
      </c>
      <c r="AV748" s="13" t="s">
        <v>90</v>
      </c>
      <c r="AW748" s="13" t="s">
        <v>36</v>
      </c>
      <c r="AX748" s="13" t="s">
        <v>80</v>
      </c>
      <c r="AY748" s="273" t="s">
        <v>156</v>
      </c>
    </row>
    <row r="749" s="14" customFormat="1">
      <c r="A749" s="14"/>
      <c r="B749" s="274"/>
      <c r="C749" s="275"/>
      <c r="D749" s="240" t="s">
        <v>443</v>
      </c>
      <c r="E749" s="276" t="s">
        <v>1</v>
      </c>
      <c r="F749" s="277" t="s">
        <v>445</v>
      </c>
      <c r="G749" s="275"/>
      <c r="H749" s="278">
        <v>2.1000000000000001</v>
      </c>
      <c r="I749" s="279"/>
      <c r="J749" s="275"/>
      <c r="K749" s="275"/>
      <c r="L749" s="280"/>
      <c r="M749" s="281"/>
      <c r="N749" s="282"/>
      <c r="O749" s="282"/>
      <c r="P749" s="282"/>
      <c r="Q749" s="282"/>
      <c r="R749" s="282"/>
      <c r="S749" s="282"/>
      <c r="T749" s="283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84" t="s">
        <v>443</v>
      </c>
      <c r="AU749" s="284" t="s">
        <v>90</v>
      </c>
      <c r="AV749" s="14" t="s">
        <v>172</v>
      </c>
      <c r="AW749" s="14" t="s">
        <v>36</v>
      </c>
      <c r="AX749" s="14" t="s">
        <v>88</v>
      </c>
      <c r="AY749" s="284" t="s">
        <v>156</v>
      </c>
    </row>
    <row r="750" s="2" customFormat="1" ht="16.5" customHeight="1">
      <c r="A750" s="39"/>
      <c r="B750" s="40"/>
      <c r="C750" s="253" t="s">
        <v>902</v>
      </c>
      <c r="D750" s="253" t="s">
        <v>439</v>
      </c>
      <c r="E750" s="254" t="s">
        <v>2194</v>
      </c>
      <c r="F750" s="255" t="s">
        <v>2195</v>
      </c>
      <c r="G750" s="256" t="s">
        <v>946</v>
      </c>
      <c r="H750" s="257">
        <v>2.1000000000000001</v>
      </c>
      <c r="I750" s="258"/>
      <c r="J750" s="259">
        <f>ROUND(I750*H750,2)</f>
        <v>0</v>
      </c>
      <c r="K750" s="255" t="s">
        <v>1177</v>
      </c>
      <c r="L750" s="260"/>
      <c r="M750" s="261" t="s">
        <v>1</v>
      </c>
      <c r="N750" s="262" t="s">
        <v>45</v>
      </c>
      <c r="O750" s="92"/>
      <c r="P750" s="236">
        <f>O750*H750</f>
        <v>0</v>
      </c>
      <c r="Q750" s="236">
        <v>0.0015</v>
      </c>
      <c r="R750" s="236">
        <f>Q750*H750</f>
        <v>0.00315</v>
      </c>
      <c r="S750" s="236">
        <v>0</v>
      </c>
      <c r="T750" s="237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38" t="s">
        <v>292</v>
      </c>
      <c r="AT750" s="238" t="s">
        <v>439</v>
      </c>
      <c r="AU750" s="238" t="s">
        <v>90</v>
      </c>
      <c r="AY750" s="18" t="s">
        <v>156</v>
      </c>
      <c r="BE750" s="239">
        <f>IF(N750="základní",J750,0)</f>
        <v>0</v>
      </c>
      <c r="BF750" s="239">
        <f>IF(N750="snížená",J750,0)</f>
        <v>0</v>
      </c>
      <c r="BG750" s="239">
        <f>IF(N750="zákl. přenesená",J750,0)</f>
        <v>0</v>
      </c>
      <c r="BH750" s="239">
        <f>IF(N750="sníž. přenesená",J750,0)</f>
        <v>0</v>
      </c>
      <c r="BI750" s="239">
        <f>IF(N750="nulová",J750,0)</f>
        <v>0</v>
      </c>
      <c r="BJ750" s="18" t="s">
        <v>88</v>
      </c>
      <c r="BK750" s="239">
        <f>ROUND(I750*H750,2)</f>
        <v>0</v>
      </c>
      <c r="BL750" s="18" t="s">
        <v>229</v>
      </c>
      <c r="BM750" s="238" t="s">
        <v>2196</v>
      </c>
    </row>
    <row r="751" s="13" customFormat="1">
      <c r="A751" s="13"/>
      <c r="B751" s="263"/>
      <c r="C751" s="264"/>
      <c r="D751" s="240" t="s">
        <v>443</v>
      </c>
      <c r="E751" s="265" t="s">
        <v>1</v>
      </c>
      <c r="F751" s="266" t="s">
        <v>2190</v>
      </c>
      <c r="G751" s="264"/>
      <c r="H751" s="267">
        <v>2.1000000000000001</v>
      </c>
      <c r="I751" s="268"/>
      <c r="J751" s="264"/>
      <c r="K751" s="264"/>
      <c r="L751" s="269"/>
      <c r="M751" s="270"/>
      <c r="N751" s="271"/>
      <c r="O751" s="271"/>
      <c r="P751" s="271"/>
      <c r="Q751" s="271"/>
      <c r="R751" s="271"/>
      <c r="S751" s="271"/>
      <c r="T751" s="272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73" t="s">
        <v>443</v>
      </c>
      <c r="AU751" s="273" t="s">
        <v>90</v>
      </c>
      <c r="AV751" s="13" t="s">
        <v>90</v>
      </c>
      <c r="AW751" s="13" t="s">
        <v>36</v>
      </c>
      <c r="AX751" s="13" t="s">
        <v>80</v>
      </c>
      <c r="AY751" s="273" t="s">
        <v>156</v>
      </c>
    </row>
    <row r="752" s="14" customFormat="1">
      <c r="A752" s="14"/>
      <c r="B752" s="274"/>
      <c r="C752" s="275"/>
      <c r="D752" s="240" t="s">
        <v>443</v>
      </c>
      <c r="E752" s="276" t="s">
        <v>1</v>
      </c>
      <c r="F752" s="277" t="s">
        <v>445</v>
      </c>
      <c r="G752" s="275"/>
      <c r="H752" s="278">
        <v>2.1000000000000001</v>
      </c>
      <c r="I752" s="279"/>
      <c r="J752" s="275"/>
      <c r="K752" s="275"/>
      <c r="L752" s="280"/>
      <c r="M752" s="281"/>
      <c r="N752" s="282"/>
      <c r="O752" s="282"/>
      <c r="P752" s="282"/>
      <c r="Q752" s="282"/>
      <c r="R752" s="282"/>
      <c r="S752" s="282"/>
      <c r="T752" s="283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84" t="s">
        <v>443</v>
      </c>
      <c r="AU752" s="284" t="s">
        <v>90</v>
      </c>
      <c r="AV752" s="14" t="s">
        <v>172</v>
      </c>
      <c r="AW752" s="14" t="s">
        <v>36</v>
      </c>
      <c r="AX752" s="14" t="s">
        <v>88</v>
      </c>
      <c r="AY752" s="284" t="s">
        <v>156</v>
      </c>
    </row>
    <row r="753" s="2" customFormat="1" ht="16.5" customHeight="1">
      <c r="A753" s="39"/>
      <c r="B753" s="40"/>
      <c r="C753" s="253" t="s">
        <v>906</v>
      </c>
      <c r="D753" s="253" t="s">
        <v>439</v>
      </c>
      <c r="E753" s="254" t="s">
        <v>2197</v>
      </c>
      <c r="F753" s="255" t="s">
        <v>2198</v>
      </c>
      <c r="G753" s="256" t="s">
        <v>163</v>
      </c>
      <c r="H753" s="257">
        <v>2</v>
      </c>
      <c r="I753" s="258"/>
      <c r="J753" s="259">
        <f>ROUND(I753*H753,2)</f>
        <v>0</v>
      </c>
      <c r="K753" s="255" t="s">
        <v>1119</v>
      </c>
      <c r="L753" s="260"/>
      <c r="M753" s="261" t="s">
        <v>1</v>
      </c>
      <c r="N753" s="262" t="s">
        <v>45</v>
      </c>
      <c r="O753" s="92"/>
      <c r="P753" s="236">
        <f>O753*H753</f>
        <v>0</v>
      </c>
      <c r="Q753" s="236">
        <v>0.00020000000000000001</v>
      </c>
      <c r="R753" s="236">
        <f>Q753*H753</f>
        <v>0.00040000000000000002</v>
      </c>
      <c r="S753" s="236">
        <v>0</v>
      </c>
      <c r="T753" s="237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38" t="s">
        <v>292</v>
      </c>
      <c r="AT753" s="238" t="s">
        <v>439</v>
      </c>
      <c r="AU753" s="238" t="s">
        <v>90</v>
      </c>
      <c r="AY753" s="18" t="s">
        <v>156</v>
      </c>
      <c r="BE753" s="239">
        <f>IF(N753="základní",J753,0)</f>
        <v>0</v>
      </c>
      <c r="BF753" s="239">
        <f>IF(N753="snížená",J753,0)</f>
        <v>0</v>
      </c>
      <c r="BG753" s="239">
        <f>IF(N753="zákl. přenesená",J753,0)</f>
        <v>0</v>
      </c>
      <c r="BH753" s="239">
        <f>IF(N753="sníž. přenesená",J753,0)</f>
        <v>0</v>
      </c>
      <c r="BI753" s="239">
        <f>IF(N753="nulová",J753,0)</f>
        <v>0</v>
      </c>
      <c r="BJ753" s="18" t="s">
        <v>88</v>
      </c>
      <c r="BK753" s="239">
        <f>ROUND(I753*H753,2)</f>
        <v>0</v>
      </c>
      <c r="BL753" s="18" t="s">
        <v>229</v>
      </c>
      <c r="BM753" s="238" t="s">
        <v>2199</v>
      </c>
    </row>
    <row r="754" s="2" customFormat="1">
      <c r="A754" s="39"/>
      <c r="B754" s="40"/>
      <c r="C754" s="41"/>
      <c r="D754" s="240" t="s">
        <v>1121</v>
      </c>
      <c r="E754" s="41"/>
      <c r="F754" s="285" t="s">
        <v>2198</v>
      </c>
      <c r="G754" s="41"/>
      <c r="H754" s="41"/>
      <c r="I754" s="242"/>
      <c r="J754" s="41"/>
      <c r="K754" s="41"/>
      <c r="L754" s="45"/>
      <c r="M754" s="243"/>
      <c r="N754" s="244"/>
      <c r="O754" s="92"/>
      <c r="P754" s="92"/>
      <c r="Q754" s="92"/>
      <c r="R754" s="92"/>
      <c r="S754" s="92"/>
      <c r="T754" s="93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1121</v>
      </c>
      <c r="AU754" s="18" t="s">
        <v>90</v>
      </c>
    </row>
    <row r="755" s="2" customFormat="1" ht="24.15" customHeight="1">
      <c r="A755" s="39"/>
      <c r="B755" s="40"/>
      <c r="C755" s="227" t="s">
        <v>912</v>
      </c>
      <c r="D755" s="227" t="s">
        <v>160</v>
      </c>
      <c r="E755" s="228" t="s">
        <v>2200</v>
      </c>
      <c r="F755" s="229" t="s">
        <v>2201</v>
      </c>
      <c r="G755" s="230" t="s">
        <v>317</v>
      </c>
      <c r="H755" s="231">
        <v>1</v>
      </c>
      <c r="I755" s="232"/>
      <c r="J755" s="233">
        <f>ROUND(I755*H755,2)</f>
        <v>0</v>
      </c>
      <c r="K755" s="229" t="s">
        <v>1119</v>
      </c>
      <c r="L755" s="45"/>
      <c r="M755" s="234" t="s">
        <v>1</v>
      </c>
      <c r="N755" s="235" t="s">
        <v>45</v>
      </c>
      <c r="O755" s="92"/>
      <c r="P755" s="236">
        <f>O755*H755</f>
        <v>0</v>
      </c>
      <c r="Q755" s="236">
        <v>0</v>
      </c>
      <c r="R755" s="236">
        <f>Q755*H755</f>
        <v>0</v>
      </c>
      <c r="S755" s="236">
        <v>0</v>
      </c>
      <c r="T755" s="237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38" t="s">
        <v>229</v>
      </c>
      <c r="AT755" s="238" t="s">
        <v>160</v>
      </c>
      <c r="AU755" s="238" t="s">
        <v>90</v>
      </c>
      <c r="AY755" s="18" t="s">
        <v>156</v>
      </c>
      <c r="BE755" s="239">
        <f>IF(N755="základní",J755,0)</f>
        <v>0</v>
      </c>
      <c r="BF755" s="239">
        <f>IF(N755="snížená",J755,0)</f>
        <v>0</v>
      </c>
      <c r="BG755" s="239">
        <f>IF(N755="zákl. přenesená",J755,0)</f>
        <v>0</v>
      </c>
      <c r="BH755" s="239">
        <f>IF(N755="sníž. přenesená",J755,0)</f>
        <v>0</v>
      </c>
      <c r="BI755" s="239">
        <f>IF(N755="nulová",J755,0)</f>
        <v>0</v>
      </c>
      <c r="BJ755" s="18" t="s">
        <v>88</v>
      </c>
      <c r="BK755" s="239">
        <f>ROUND(I755*H755,2)</f>
        <v>0</v>
      </c>
      <c r="BL755" s="18" t="s">
        <v>229</v>
      </c>
      <c r="BM755" s="238" t="s">
        <v>2202</v>
      </c>
    </row>
    <row r="756" s="2" customFormat="1">
      <c r="A756" s="39"/>
      <c r="B756" s="40"/>
      <c r="C756" s="41"/>
      <c r="D756" s="240" t="s">
        <v>1121</v>
      </c>
      <c r="E756" s="41"/>
      <c r="F756" s="285" t="s">
        <v>2203</v>
      </c>
      <c r="G756" s="41"/>
      <c r="H756" s="41"/>
      <c r="I756" s="242"/>
      <c r="J756" s="41"/>
      <c r="K756" s="41"/>
      <c r="L756" s="45"/>
      <c r="M756" s="243"/>
      <c r="N756" s="244"/>
      <c r="O756" s="92"/>
      <c r="P756" s="92"/>
      <c r="Q756" s="92"/>
      <c r="R756" s="92"/>
      <c r="S756" s="92"/>
      <c r="T756" s="93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T756" s="18" t="s">
        <v>1121</v>
      </c>
      <c r="AU756" s="18" t="s">
        <v>90</v>
      </c>
    </row>
    <row r="757" s="2" customFormat="1">
      <c r="A757" s="39"/>
      <c r="B757" s="40"/>
      <c r="C757" s="41"/>
      <c r="D757" s="286" t="s">
        <v>1123</v>
      </c>
      <c r="E757" s="41"/>
      <c r="F757" s="287" t="s">
        <v>2204</v>
      </c>
      <c r="G757" s="41"/>
      <c r="H757" s="41"/>
      <c r="I757" s="242"/>
      <c r="J757" s="41"/>
      <c r="K757" s="41"/>
      <c r="L757" s="45"/>
      <c r="M757" s="243"/>
      <c r="N757" s="244"/>
      <c r="O757" s="92"/>
      <c r="P757" s="92"/>
      <c r="Q757" s="92"/>
      <c r="R757" s="92"/>
      <c r="S757" s="92"/>
      <c r="T757" s="93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1123</v>
      </c>
      <c r="AU757" s="18" t="s">
        <v>90</v>
      </c>
    </row>
    <row r="758" s="2" customFormat="1" ht="16.5" customHeight="1">
      <c r="A758" s="39"/>
      <c r="B758" s="40"/>
      <c r="C758" s="253" t="s">
        <v>916</v>
      </c>
      <c r="D758" s="253" t="s">
        <v>439</v>
      </c>
      <c r="E758" s="254" t="s">
        <v>2205</v>
      </c>
      <c r="F758" s="255" t="s">
        <v>2206</v>
      </c>
      <c r="G758" s="256" t="s">
        <v>317</v>
      </c>
      <c r="H758" s="257">
        <v>1</v>
      </c>
      <c r="I758" s="258"/>
      <c r="J758" s="259">
        <f>ROUND(I758*H758,2)</f>
        <v>0</v>
      </c>
      <c r="K758" s="255" t="s">
        <v>1177</v>
      </c>
      <c r="L758" s="260"/>
      <c r="M758" s="261" t="s">
        <v>1</v>
      </c>
      <c r="N758" s="262" t="s">
        <v>45</v>
      </c>
      <c r="O758" s="92"/>
      <c r="P758" s="236">
        <f>O758*H758</f>
        <v>0</v>
      </c>
      <c r="Q758" s="236">
        <v>0.00097000000000000005</v>
      </c>
      <c r="R758" s="236">
        <f>Q758*H758</f>
        <v>0.00097000000000000005</v>
      </c>
      <c r="S758" s="236">
        <v>0</v>
      </c>
      <c r="T758" s="237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38" t="s">
        <v>292</v>
      </c>
      <c r="AT758" s="238" t="s">
        <v>439</v>
      </c>
      <c r="AU758" s="238" t="s">
        <v>90</v>
      </c>
      <c r="AY758" s="18" t="s">
        <v>156</v>
      </c>
      <c r="BE758" s="239">
        <f>IF(N758="základní",J758,0)</f>
        <v>0</v>
      </c>
      <c r="BF758" s="239">
        <f>IF(N758="snížená",J758,0)</f>
        <v>0</v>
      </c>
      <c r="BG758" s="239">
        <f>IF(N758="zákl. přenesená",J758,0)</f>
        <v>0</v>
      </c>
      <c r="BH758" s="239">
        <f>IF(N758="sníž. přenesená",J758,0)</f>
        <v>0</v>
      </c>
      <c r="BI758" s="239">
        <f>IF(N758="nulová",J758,0)</f>
        <v>0</v>
      </c>
      <c r="BJ758" s="18" t="s">
        <v>88</v>
      </c>
      <c r="BK758" s="239">
        <f>ROUND(I758*H758,2)</f>
        <v>0</v>
      </c>
      <c r="BL758" s="18" t="s">
        <v>229</v>
      </c>
      <c r="BM758" s="238" t="s">
        <v>2207</v>
      </c>
    </row>
    <row r="759" s="2" customFormat="1" ht="24.15" customHeight="1">
      <c r="A759" s="39"/>
      <c r="B759" s="40"/>
      <c r="C759" s="227" t="s">
        <v>920</v>
      </c>
      <c r="D759" s="227" t="s">
        <v>160</v>
      </c>
      <c r="E759" s="228" t="s">
        <v>2208</v>
      </c>
      <c r="F759" s="229" t="s">
        <v>2209</v>
      </c>
      <c r="G759" s="230" t="s">
        <v>1241</v>
      </c>
      <c r="H759" s="231">
        <v>0.151</v>
      </c>
      <c r="I759" s="232"/>
      <c r="J759" s="233">
        <f>ROUND(I759*H759,2)</f>
        <v>0</v>
      </c>
      <c r="K759" s="229" t="s">
        <v>1119</v>
      </c>
      <c r="L759" s="45"/>
      <c r="M759" s="234" t="s">
        <v>1</v>
      </c>
      <c r="N759" s="235" t="s">
        <v>45</v>
      </c>
      <c r="O759" s="92"/>
      <c r="P759" s="236">
        <f>O759*H759</f>
        <v>0</v>
      </c>
      <c r="Q759" s="236">
        <v>0</v>
      </c>
      <c r="R759" s="236">
        <f>Q759*H759</f>
        <v>0</v>
      </c>
      <c r="S759" s="236">
        <v>0</v>
      </c>
      <c r="T759" s="237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38" t="s">
        <v>229</v>
      </c>
      <c r="AT759" s="238" t="s">
        <v>160</v>
      </c>
      <c r="AU759" s="238" t="s">
        <v>90</v>
      </c>
      <c r="AY759" s="18" t="s">
        <v>156</v>
      </c>
      <c r="BE759" s="239">
        <f>IF(N759="základní",J759,0)</f>
        <v>0</v>
      </c>
      <c r="BF759" s="239">
        <f>IF(N759="snížená",J759,0)</f>
        <v>0</v>
      </c>
      <c r="BG759" s="239">
        <f>IF(N759="zákl. přenesená",J759,0)</f>
        <v>0</v>
      </c>
      <c r="BH759" s="239">
        <f>IF(N759="sníž. přenesená",J759,0)</f>
        <v>0</v>
      </c>
      <c r="BI759" s="239">
        <f>IF(N759="nulová",J759,0)</f>
        <v>0</v>
      </c>
      <c r="BJ759" s="18" t="s">
        <v>88</v>
      </c>
      <c r="BK759" s="239">
        <f>ROUND(I759*H759,2)</f>
        <v>0</v>
      </c>
      <c r="BL759" s="18" t="s">
        <v>229</v>
      </c>
      <c r="BM759" s="238" t="s">
        <v>2210</v>
      </c>
    </row>
    <row r="760" s="2" customFormat="1">
      <c r="A760" s="39"/>
      <c r="B760" s="40"/>
      <c r="C760" s="41"/>
      <c r="D760" s="240" t="s">
        <v>1121</v>
      </c>
      <c r="E760" s="41"/>
      <c r="F760" s="285" t="s">
        <v>2211</v>
      </c>
      <c r="G760" s="41"/>
      <c r="H760" s="41"/>
      <c r="I760" s="242"/>
      <c r="J760" s="41"/>
      <c r="K760" s="41"/>
      <c r="L760" s="45"/>
      <c r="M760" s="243"/>
      <c r="N760" s="244"/>
      <c r="O760" s="92"/>
      <c r="P760" s="92"/>
      <c r="Q760" s="92"/>
      <c r="R760" s="92"/>
      <c r="S760" s="92"/>
      <c r="T760" s="93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1121</v>
      </c>
      <c r="AU760" s="18" t="s">
        <v>90</v>
      </c>
    </row>
    <row r="761" s="2" customFormat="1">
      <c r="A761" s="39"/>
      <c r="B761" s="40"/>
      <c r="C761" s="41"/>
      <c r="D761" s="286" t="s">
        <v>1123</v>
      </c>
      <c r="E761" s="41"/>
      <c r="F761" s="287" t="s">
        <v>2212</v>
      </c>
      <c r="G761" s="41"/>
      <c r="H761" s="41"/>
      <c r="I761" s="242"/>
      <c r="J761" s="41"/>
      <c r="K761" s="41"/>
      <c r="L761" s="45"/>
      <c r="M761" s="243"/>
      <c r="N761" s="244"/>
      <c r="O761" s="92"/>
      <c r="P761" s="92"/>
      <c r="Q761" s="92"/>
      <c r="R761" s="92"/>
      <c r="S761" s="92"/>
      <c r="T761" s="93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1123</v>
      </c>
      <c r="AU761" s="18" t="s">
        <v>90</v>
      </c>
    </row>
    <row r="762" s="12" customFormat="1" ht="22.8" customHeight="1">
      <c r="A762" s="12"/>
      <c r="B762" s="211"/>
      <c r="C762" s="212"/>
      <c r="D762" s="213" t="s">
        <v>79</v>
      </c>
      <c r="E762" s="225" t="s">
        <v>1496</v>
      </c>
      <c r="F762" s="225" t="s">
        <v>1497</v>
      </c>
      <c r="G762" s="212"/>
      <c r="H762" s="212"/>
      <c r="I762" s="215"/>
      <c r="J762" s="226">
        <f>BK762</f>
        <v>0</v>
      </c>
      <c r="K762" s="212"/>
      <c r="L762" s="217"/>
      <c r="M762" s="218"/>
      <c r="N762" s="219"/>
      <c r="O762" s="219"/>
      <c r="P762" s="220">
        <f>SUM(P763:P815)</f>
        <v>0</v>
      </c>
      <c r="Q762" s="219"/>
      <c r="R762" s="220">
        <f>SUM(R763:R815)</f>
        <v>1.4474061999999999</v>
      </c>
      <c r="S762" s="219"/>
      <c r="T762" s="221">
        <f>SUM(T763:T815)</f>
        <v>1.5051089999999998</v>
      </c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R762" s="222" t="s">
        <v>155</v>
      </c>
      <c r="AT762" s="223" t="s">
        <v>79</v>
      </c>
      <c r="AU762" s="223" t="s">
        <v>88</v>
      </c>
      <c r="AY762" s="222" t="s">
        <v>156</v>
      </c>
      <c r="BK762" s="224">
        <f>SUM(BK763:BK815)</f>
        <v>0</v>
      </c>
    </row>
    <row r="763" s="2" customFormat="1" ht="24.15" customHeight="1">
      <c r="A763" s="39"/>
      <c r="B763" s="40"/>
      <c r="C763" s="227" t="s">
        <v>924</v>
      </c>
      <c r="D763" s="227" t="s">
        <v>160</v>
      </c>
      <c r="E763" s="228" t="s">
        <v>2213</v>
      </c>
      <c r="F763" s="229" t="s">
        <v>2214</v>
      </c>
      <c r="G763" s="230" t="s">
        <v>1176</v>
      </c>
      <c r="H763" s="231">
        <v>34.479999999999997</v>
      </c>
      <c r="I763" s="232"/>
      <c r="J763" s="233">
        <f>ROUND(I763*H763,2)</f>
        <v>0</v>
      </c>
      <c r="K763" s="229" t="s">
        <v>1177</v>
      </c>
      <c r="L763" s="45"/>
      <c r="M763" s="234" t="s">
        <v>1</v>
      </c>
      <c r="N763" s="235" t="s">
        <v>45</v>
      </c>
      <c r="O763" s="92"/>
      <c r="P763" s="236">
        <f>O763*H763</f>
        <v>0</v>
      </c>
      <c r="Q763" s="236">
        <v>0.0096900000000000007</v>
      </c>
      <c r="R763" s="236">
        <f>Q763*H763</f>
        <v>0.3341112</v>
      </c>
      <c r="S763" s="236">
        <v>0</v>
      </c>
      <c r="T763" s="237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38" t="s">
        <v>229</v>
      </c>
      <c r="AT763" s="238" t="s">
        <v>160</v>
      </c>
      <c r="AU763" s="238" t="s">
        <v>90</v>
      </c>
      <c r="AY763" s="18" t="s">
        <v>156</v>
      </c>
      <c r="BE763" s="239">
        <f>IF(N763="základní",J763,0)</f>
        <v>0</v>
      </c>
      <c r="BF763" s="239">
        <f>IF(N763="snížená",J763,0)</f>
        <v>0</v>
      </c>
      <c r="BG763" s="239">
        <f>IF(N763="zákl. přenesená",J763,0)</f>
        <v>0</v>
      </c>
      <c r="BH763" s="239">
        <f>IF(N763="sníž. přenesená",J763,0)</f>
        <v>0</v>
      </c>
      <c r="BI763" s="239">
        <f>IF(N763="nulová",J763,0)</f>
        <v>0</v>
      </c>
      <c r="BJ763" s="18" t="s">
        <v>88</v>
      </c>
      <c r="BK763" s="239">
        <f>ROUND(I763*H763,2)</f>
        <v>0</v>
      </c>
      <c r="BL763" s="18" t="s">
        <v>229</v>
      </c>
      <c r="BM763" s="238" t="s">
        <v>2215</v>
      </c>
    </row>
    <row r="764" s="2" customFormat="1">
      <c r="A764" s="39"/>
      <c r="B764" s="40"/>
      <c r="C764" s="41"/>
      <c r="D764" s="240" t="s">
        <v>1121</v>
      </c>
      <c r="E764" s="41"/>
      <c r="F764" s="285" t="s">
        <v>2216</v>
      </c>
      <c r="G764" s="41"/>
      <c r="H764" s="41"/>
      <c r="I764" s="242"/>
      <c r="J764" s="41"/>
      <c r="K764" s="41"/>
      <c r="L764" s="45"/>
      <c r="M764" s="243"/>
      <c r="N764" s="244"/>
      <c r="O764" s="92"/>
      <c r="P764" s="92"/>
      <c r="Q764" s="92"/>
      <c r="R764" s="92"/>
      <c r="S764" s="92"/>
      <c r="T764" s="93"/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T764" s="18" t="s">
        <v>1121</v>
      </c>
      <c r="AU764" s="18" t="s">
        <v>90</v>
      </c>
    </row>
    <row r="765" s="15" customFormat="1">
      <c r="A765" s="15"/>
      <c r="B765" s="288"/>
      <c r="C765" s="289"/>
      <c r="D765" s="240" t="s">
        <v>443</v>
      </c>
      <c r="E765" s="290" t="s">
        <v>1</v>
      </c>
      <c r="F765" s="291" t="s">
        <v>2022</v>
      </c>
      <c r="G765" s="289"/>
      <c r="H765" s="290" t="s">
        <v>1</v>
      </c>
      <c r="I765" s="292"/>
      <c r="J765" s="289"/>
      <c r="K765" s="289"/>
      <c r="L765" s="293"/>
      <c r="M765" s="294"/>
      <c r="N765" s="295"/>
      <c r="O765" s="295"/>
      <c r="P765" s="295"/>
      <c r="Q765" s="295"/>
      <c r="R765" s="295"/>
      <c r="S765" s="295"/>
      <c r="T765" s="296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97" t="s">
        <v>443</v>
      </c>
      <c r="AU765" s="297" t="s">
        <v>90</v>
      </c>
      <c r="AV765" s="15" t="s">
        <v>88</v>
      </c>
      <c r="AW765" s="15" t="s">
        <v>36</v>
      </c>
      <c r="AX765" s="15" t="s">
        <v>80</v>
      </c>
      <c r="AY765" s="297" t="s">
        <v>156</v>
      </c>
    </row>
    <row r="766" s="13" customFormat="1">
      <c r="A766" s="13"/>
      <c r="B766" s="263"/>
      <c r="C766" s="264"/>
      <c r="D766" s="240" t="s">
        <v>443</v>
      </c>
      <c r="E766" s="265" t="s">
        <v>1</v>
      </c>
      <c r="F766" s="266" t="s">
        <v>2023</v>
      </c>
      <c r="G766" s="264"/>
      <c r="H766" s="267">
        <v>34.479999999999997</v>
      </c>
      <c r="I766" s="268"/>
      <c r="J766" s="264"/>
      <c r="K766" s="264"/>
      <c r="L766" s="269"/>
      <c r="M766" s="270"/>
      <c r="N766" s="271"/>
      <c r="O766" s="271"/>
      <c r="P766" s="271"/>
      <c r="Q766" s="271"/>
      <c r="R766" s="271"/>
      <c r="S766" s="271"/>
      <c r="T766" s="272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73" t="s">
        <v>443</v>
      </c>
      <c r="AU766" s="273" t="s">
        <v>90</v>
      </c>
      <c r="AV766" s="13" t="s">
        <v>90</v>
      </c>
      <c r="AW766" s="13" t="s">
        <v>36</v>
      </c>
      <c r="AX766" s="13" t="s">
        <v>80</v>
      </c>
      <c r="AY766" s="273" t="s">
        <v>156</v>
      </c>
    </row>
    <row r="767" s="14" customFormat="1">
      <c r="A767" s="14"/>
      <c r="B767" s="274"/>
      <c r="C767" s="275"/>
      <c r="D767" s="240" t="s">
        <v>443</v>
      </c>
      <c r="E767" s="276" t="s">
        <v>1</v>
      </c>
      <c r="F767" s="277" t="s">
        <v>445</v>
      </c>
      <c r="G767" s="275"/>
      <c r="H767" s="278">
        <v>34.479999999999997</v>
      </c>
      <c r="I767" s="279"/>
      <c r="J767" s="275"/>
      <c r="K767" s="275"/>
      <c r="L767" s="280"/>
      <c r="M767" s="281"/>
      <c r="N767" s="282"/>
      <c r="O767" s="282"/>
      <c r="P767" s="282"/>
      <c r="Q767" s="282"/>
      <c r="R767" s="282"/>
      <c r="S767" s="282"/>
      <c r="T767" s="283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84" t="s">
        <v>443</v>
      </c>
      <c r="AU767" s="284" t="s">
        <v>90</v>
      </c>
      <c r="AV767" s="14" t="s">
        <v>172</v>
      </c>
      <c r="AW767" s="14" t="s">
        <v>36</v>
      </c>
      <c r="AX767" s="14" t="s">
        <v>88</v>
      </c>
      <c r="AY767" s="284" t="s">
        <v>156</v>
      </c>
    </row>
    <row r="768" s="2" customFormat="1" ht="24.15" customHeight="1">
      <c r="A768" s="39"/>
      <c r="B768" s="40"/>
      <c r="C768" s="227" t="s">
        <v>929</v>
      </c>
      <c r="D768" s="227" t="s">
        <v>160</v>
      </c>
      <c r="E768" s="228" t="s">
        <v>2217</v>
      </c>
      <c r="F768" s="229" t="s">
        <v>2218</v>
      </c>
      <c r="G768" s="230" t="s">
        <v>1507</v>
      </c>
      <c r="H768" s="231">
        <v>258.30000000000001</v>
      </c>
      <c r="I768" s="232"/>
      <c r="J768" s="233">
        <f>ROUND(I768*H768,2)</f>
        <v>0</v>
      </c>
      <c r="K768" s="229" t="s">
        <v>1177</v>
      </c>
      <c r="L768" s="45"/>
      <c r="M768" s="234" t="s">
        <v>1</v>
      </c>
      <c r="N768" s="235" t="s">
        <v>45</v>
      </c>
      <c r="O768" s="92"/>
      <c r="P768" s="236">
        <f>O768*H768</f>
        <v>0</v>
      </c>
      <c r="Q768" s="236">
        <v>5.0000000000000002E-05</v>
      </c>
      <c r="R768" s="236">
        <f>Q768*H768</f>
        <v>0.012915000000000001</v>
      </c>
      <c r="S768" s="236">
        <v>0</v>
      </c>
      <c r="T768" s="237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38" t="s">
        <v>229</v>
      </c>
      <c r="AT768" s="238" t="s">
        <v>160</v>
      </c>
      <c r="AU768" s="238" t="s">
        <v>90</v>
      </c>
      <c r="AY768" s="18" t="s">
        <v>156</v>
      </c>
      <c r="BE768" s="239">
        <f>IF(N768="základní",J768,0)</f>
        <v>0</v>
      </c>
      <c r="BF768" s="239">
        <f>IF(N768="snížená",J768,0)</f>
        <v>0</v>
      </c>
      <c r="BG768" s="239">
        <f>IF(N768="zákl. přenesená",J768,0)</f>
        <v>0</v>
      </c>
      <c r="BH768" s="239">
        <f>IF(N768="sníž. přenesená",J768,0)</f>
        <v>0</v>
      </c>
      <c r="BI768" s="239">
        <f>IF(N768="nulová",J768,0)</f>
        <v>0</v>
      </c>
      <c r="BJ768" s="18" t="s">
        <v>88</v>
      </c>
      <c r="BK768" s="239">
        <f>ROUND(I768*H768,2)</f>
        <v>0</v>
      </c>
      <c r="BL768" s="18" t="s">
        <v>229</v>
      </c>
      <c r="BM768" s="238" t="s">
        <v>2219</v>
      </c>
    </row>
    <row r="769" s="15" customFormat="1">
      <c r="A769" s="15"/>
      <c r="B769" s="288"/>
      <c r="C769" s="289"/>
      <c r="D769" s="240" t="s">
        <v>443</v>
      </c>
      <c r="E769" s="290" t="s">
        <v>1</v>
      </c>
      <c r="F769" s="291" t="s">
        <v>2220</v>
      </c>
      <c r="G769" s="289"/>
      <c r="H769" s="290" t="s">
        <v>1</v>
      </c>
      <c r="I769" s="292"/>
      <c r="J769" s="289"/>
      <c r="K769" s="289"/>
      <c r="L769" s="293"/>
      <c r="M769" s="294"/>
      <c r="N769" s="295"/>
      <c r="O769" s="295"/>
      <c r="P769" s="295"/>
      <c r="Q769" s="295"/>
      <c r="R769" s="295"/>
      <c r="S769" s="295"/>
      <c r="T769" s="296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T769" s="297" t="s">
        <v>443</v>
      </c>
      <c r="AU769" s="297" t="s">
        <v>90</v>
      </c>
      <c r="AV769" s="15" t="s">
        <v>88</v>
      </c>
      <c r="AW769" s="15" t="s">
        <v>36</v>
      </c>
      <c r="AX769" s="15" t="s">
        <v>80</v>
      </c>
      <c r="AY769" s="297" t="s">
        <v>156</v>
      </c>
    </row>
    <row r="770" s="15" customFormat="1">
      <c r="A770" s="15"/>
      <c r="B770" s="288"/>
      <c r="C770" s="289"/>
      <c r="D770" s="240" t="s">
        <v>443</v>
      </c>
      <c r="E770" s="290" t="s">
        <v>1</v>
      </c>
      <c r="F770" s="291" t="s">
        <v>2221</v>
      </c>
      <c r="G770" s="289"/>
      <c r="H770" s="290" t="s">
        <v>1</v>
      </c>
      <c r="I770" s="292"/>
      <c r="J770" s="289"/>
      <c r="K770" s="289"/>
      <c r="L770" s="293"/>
      <c r="M770" s="294"/>
      <c r="N770" s="295"/>
      <c r="O770" s="295"/>
      <c r="P770" s="295"/>
      <c r="Q770" s="295"/>
      <c r="R770" s="295"/>
      <c r="S770" s="295"/>
      <c r="T770" s="296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97" t="s">
        <v>443</v>
      </c>
      <c r="AU770" s="297" t="s">
        <v>90</v>
      </c>
      <c r="AV770" s="15" t="s">
        <v>88</v>
      </c>
      <c r="AW770" s="15" t="s">
        <v>36</v>
      </c>
      <c r="AX770" s="15" t="s">
        <v>80</v>
      </c>
      <c r="AY770" s="297" t="s">
        <v>156</v>
      </c>
    </row>
    <row r="771" s="13" customFormat="1">
      <c r="A771" s="13"/>
      <c r="B771" s="263"/>
      <c r="C771" s="264"/>
      <c r="D771" s="240" t="s">
        <v>443</v>
      </c>
      <c r="E771" s="265" t="s">
        <v>1</v>
      </c>
      <c r="F771" s="266" t="s">
        <v>2222</v>
      </c>
      <c r="G771" s="264"/>
      <c r="H771" s="267">
        <v>258.30000000000001</v>
      </c>
      <c r="I771" s="268"/>
      <c r="J771" s="264"/>
      <c r="K771" s="264"/>
      <c r="L771" s="269"/>
      <c r="M771" s="270"/>
      <c r="N771" s="271"/>
      <c r="O771" s="271"/>
      <c r="P771" s="271"/>
      <c r="Q771" s="271"/>
      <c r="R771" s="271"/>
      <c r="S771" s="271"/>
      <c r="T771" s="272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73" t="s">
        <v>443</v>
      </c>
      <c r="AU771" s="273" t="s">
        <v>90</v>
      </c>
      <c r="AV771" s="13" t="s">
        <v>90</v>
      </c>
      <c r="AW771" s="13" t="s">
        <v>36</v>
      </c>
      <c r="AX771" s="13" t="s">
        <v>80</v>
      </c>
      <c r="AY771" s="273" t="s">
        <v>156</v>
      </c>
    </row>
    <row r="772" s="14" customFormat="1">
      <c r="A772" s="14"/>
      <c r="B772" s="274"/>
      <c r="C772" s="275"/>
      <c r="D772" s="240" t="s">
        <v>443</v>
      </c>
      <c r="E772" s="276" t="s">
        <v>1</v>
      </c>
      <c r="F772" s="277" t="s">
        <v>445</v>
      </c>
      <c r="G772" s="275"/>
      <c r="H772" s="278">
        <v>258.30000000000001</v>
      </c>
      <c r="I772" s="279"/>
      <c r="J772" s="275"/>
      <c r="K772" s="275"/>
      <c r="L772" s="280"/>
      <c r="M772" s="281"/>
      <c r="N772" s="282"/>
      <c r="O772" s="282"/>
      <c r="P772" s="282"/>
      <c r="Q772" s="282"/>
      <c r="R772" s="282"/>
      <c r="S772" s="282"/>
      <c r="T772" s="283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84" t="s">
        <v>443</v>
      </c>
      <c r="AU772" s="284" t="s">
        <v>90</v>
      </c>
      <c r="AV772" s="14" t="s">
        <v>172</v>
      </c>
      <c r="AW772" s="14" t="s">
        <v>36</v>
      </c>
      <c r="AX772" s="14" t="s">
        <v>88</v>
      </c>
      <c r="AY772" s="284" t="s">
        <v>156</v>
      </c>
    </row>
    <row r="773" s="2" customFormat="1" ht="24.15" customHeight="1">
      <c r="A773" s="39"/>
      <c r="B773" s="40"/>
      <c r="C773" s="227" t="s">
        <v>933</v>
      </c>
      <c r="D773" s="227" t="s">
        <v>160</v>
      </c>
      <c r="E773" s="228" t="s">
        <v>2223</v>
      </c>
      <c r="F773" s="229" t="s">
        <v>2224</v>
      </c>
      <c r="G773" s="230" t="s">
        <v>1507</v>
      </c>
      <c r="H773" s="231">
        <v>125.90000000000001</v>
      </c>
      <c r="I773" s="232"/>
      <c r="J773" s="233">
        <f>ROUND(I773*H773,2)</f>
        <v>0</v>
      </c>
      <c r="K773" s="229" t="s">
        <v>1177</v>
      </c>
      <c r="L773" s="45"/>
      <c r="M773" s="234" t="s">
        <v>1</v>
      </c>
      <c r="N773" s="235" t="s">
        <v>45</v>
      </c>
      <c r="O773" s="92"/>
      <c r="P773" s="236">
        <f>O773*H773</f>
        <v>0</v>
      </c>
      <c r="Q773" s="236">
        <v>0.001</v>
      </c>
      <c r="R773" s="236">
        <f>Q773*H773</f>
        <v>0.12590000000000001</v>
      </c>
      <c r="S773" s="236">
        <v>0</v>
      </c>
      <c r="T773" s="237">
        <f>S773*H773</f>
        <v>0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38" t="s">
        <v>229</v>
      </c>
      <c r="AT773" s="238" t="s">
        <v>160</v>
      </c>
      <c r="AU773" s="238" t="s">
        <v>90</v>
      </c>
      <c r="AY773" s="18" t="s">
        <v>156</v>
      </c>
      <c r="BE773" s="239">
        <f>IF(N773="základní",J773,0)</f>
        <v>0</v>
      </c>
      <c r="BF773" s="239">
        <f>IF(N773="snížená",J773,0)</f>
        <v>0</v>
      </c>
      <c r="BG773" s="239">
        <f>IF(N773="zákl. přenesená",J773,0)</f>
        <v>0</v>
      </c>
      <c r="BH773" s="239">
        <f>IF(N773="sníž. přenesená",J773,0)</f>
        <v>0</v>
      </c>
      <c r="BI773" s="239">
        <f>IF(N773="nulová",J773,0)</f>
        <v>0</v>
      </c>
      <c r="BJ773" s="18" t="s">
        <v>88</v>
      </c>
      <c r="BK773" s="239">
        <f>ROUND(I773*H773,2)</f>
        <v>0</v>
      </c>
      <c r="BL773" s="18" t="s">
        <v>229</v>
      </c>
      <c r="BM773" s="238" t="s">
        <v>2225</v>
      </c>
    </row>
    <row r="774" s="2" customFormat="1">
      <c r="A774" s="39"/>
      <c r="B774" s="40"/>
      <c r="C774" s="41"/>
      <c r="D774" s="240" t="s">
        <v>233</v>
      </c>
      <c r="E774" s="41"/>
      <c r="F774" s="241" t="s">
        <v>2226</v>
      </c>
      <c r="G774" s="41"/>
      <c r="H774" s="41"/>
      <c r="I774" s="242"/>
      <c r="J774" s="41"/>
      <c r="K774" s="41"/>
      <c r="L774" s="45"/>
      <c r="M774" s="243"/>
      <c r="N774" s="244"/>
      <c r="O774" s="92"/>
      <c r="P774" s="92"/>
      <c r="Q774" s="92"/>
      <c r="R774" s="92"/>
      <c r="S774" s="92"/>
      <c r="T774" s="93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T774" s="18" t="s">
        <v>233</v>
      </c>
      <c r="AU774" s="18" t="s">
        <v>90</v>
      </c>
    </row>
    <row r="775" s="15" customFormat="1">
      <c r="A775" s="15"/>
      <c r="B775" s="288"/>
      <c r="C775" s="289"/>
      <c r="D775" s="240" t="s">
        <v>443</v>
      </c>
      <c r="E775" s="290" t="s">
        <v>1</v>
      </c>
      <c r="F775" s="291" t="s">
        <v>2227</v>
      </c>
      <c r="G775" s="289"/>
      <c r="H775" s="290" t="s">
        <v>1</v>
      </c>
      <c r="I775" s="292"/>
      <c r="J775" s="289"/>
      <c r="K775" s="289"/>
      <c r="L775" s="293"/>
      <c r="M775" s="294"/>
      <c r="N775" s="295"/>
      <c r="O775" s="295"/>
      <c r="P775" s="295"/>
      <c r="Q775" s="295"/>
      <c r="R775" s="295"/>
      <c r="S775" s="295"/>
      <c r="T775" s="296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97" t="s">
        <v>443</v>
      </c>
      <c r="AU775" s="297" t="s">
        <v>90</v>
      </c>
      <c r="AV775" s="15" t="s">
        <v>88</v>
      </c>
      <c r="AW775" s="15" t="s">
        <v>36</v>
      </c>
      <c r="AX775" s="15" t="s">
        <v>80</v>
      </c>
      <c r="AY775" s="297" t="s">
        <v>156</v>
      </c>
    </row>
    <row r="776" s="13" customFormat="1">
      <c r="A776" s="13"/>
      <c r="B776" s="263"/>
      <c r="C776" s="264"/>
      <c r="D776" s="240" t="s">
        <v>443</v>
      </c>
      <c r="E776" s="265" t="s">
        <v>1</v>
      </c>
      <c r="F776" s="266" t="s">
        <v>2228</v>
      </c>
      <c r="G776" s="264"/>
      <c r="H776" s="267">
        <v>125.90000000000001</v>
      </c>
      <c r="I776" s="268"/>
      <c r="J776" s="264"/>
      <c r="K776" s="264"/>
      <c r="L776" s="269"/>
      <c r="M776" s="270"/>
      <c r="N776" s="271"/>
      <c r="O776" s="271"/>
      <c r="P776" s="271"/>
      <c r="Q776" s="271"/>
      <c r="R776" s="271"/>
      <c r="S776" s="271"/>
      <c r="T776" s="272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73" t="s">
        <v>443</v>
      </c>
      <c r="AU776" s="273" t="s">
        <v>90</v>
      </c>
      <c r="AV776" s="13" t="s">
        <v>90</v>
      </c>
      <c r="AW776" s="13" t="s">
        <v>36</v>
      </c>
      <c r="AX776" s="13" t="s">
        <v>80</v>
      </c>
      <c r="AY776" s="273" t="s">
        <v>156</v>
      </c>
    </row>
    <row r="777" s="14" customFormat="1">
      <c r="A777" s="14"/>
      <c r="B777" s="274"/>
      <c r="C777" s="275"/>
      <c r="D777" s="240" t="s">
        <v>443</v>
      </c>
      <c r="E777" s="276" t="s">
        <v>1</v>
      </c>
      <c r="F777" s="277" t="s">
        <v>445</v>
      </c>
      <c r="G777" s="275"/>
      <c r="H777" s="278">
        <v>125.90000000000001</v>
      </c>
      <c r="I777" s="279"/>
      <c r="J777" s="275"/>
      <c r="K777" s="275"/>
      <c r="L777" s="280"/>
      <c r="M777" s="281"/>
      <c r="N777" s="282"/>
      <c r="O777" s="282"/>
      <c r="P777" s="282"/>
      <c r="Q777" s="282"/>
      <c r="R777" s="282"/>
      <c r="S777" s="282"/>
      <c r="T777" s="283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84" t="s">
        <v>443</v>
      </c>
      <c r="AU777" s="284" t="s">
        <v>90</v>
      </c>
      <c r="AV777" s="14" t="s">
        <v>172</v>
      </c>
      <c r="AW777" s="14" t="s">
        <v>36</v>
      </c>
      <c r="AX777" s="14" t="s">
        <v>88</v>
      </c>
      <c r="AY777" s="284" t="s">
        <v>156</v>
      </c>
    </row>
    <row r="778" s="2" customFormat="1" ht="24.15" customHeight="1">
      <c r="A778" s="39"/>
      <c r="B778" s="40"/>
      <c r="C778" s="227" t="s">
        <v>938</v>
      </c>
      <c r="D778" s="227" t="s">
        <v>160</v>
      </c>
      <c r="E778" s="228" t="s">
        <v>2229</v>
      </c>
      <c r="F778" s="229" t="s">
        <v>2230</v>
      </c>
      <c r="G778" s="230" t="s">
        <v>1507</v>
      </c>
      <c r="H778" s="231">
        <v>891.72000000000003</v>
      </c>
      <c r="I778" s="232"/>
      <c r="J778" s="233">
        <f>ROUND(I778*H778,2)</f>
        <v>0</v>
      </c>
      <c r="K778" s="229" t="s">
        <v>1177</v>
      </c>
      <c r="L778" s="45"/>
      <c r="M778" s="234" t="s">
        <v>1</v>
      </c>
      <c r="N778" s="235" t="s">
        <v>45</v>
      </c>
      <c r="O778" s="92"/>
      <c r="P778" s="236">
        <f>O778*H778</f>
        <v>0</v>
      </c>
      <c r="Q778" s="236">
        <v>0.001</v>
      </c>
      <c r="R778" s="236">
        <f>Q778*H778</f>
        <v>0.89172000000000007</v>
      </c>
      <c r="S778" s="236">
        <v>0</v>
      </c>
      <c r="T778" s="237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38" t="s">
        <v>229</v>
      </c>
      <c r="AT778" s="238" t="s">
        <v>160</v>
      </c>
      <c r="AU778" s="238" t="s">
        <v>90</v>
      </c>
      <c r="AY778" s="18" t="s">
        <v>156</v>
      </c>
      <c r="BE778" s="239">
        <f>IF(N778="základní",J778,0)</f>
        <v>0</v>
      </c>
      <c r="BF778" s="239">
        <f>IF(N778="snížená",J778,0)</f>
        <v>0</v>
      </c>
      <c r="BG778" s="239">
        <f>IF(N778="zákl. přenesená",J778,0)</f>
        <v>0</v>
      </c>
      <c r="BH778" s="239">
        <f>IF(N778="sníž. přenesená",J778,0)</f>
        <v>0</v>
      </c>
      <c r="BI778" s="239">
        <f>IF(N778="nulová",J778,0)</f>
        <v>0</v>
      </c>
      <c r="BJ778" s="18" t="s">
        <v>88</v>
      </c>
      <c r="BK778" s="239">
        <f>ROUND(I778*H778,2)</f>
        <v>0</v>
      </c>
      <c r="BL778" s="18" t="s">
        <v>229</v>
      </c>
      <c r="BM778" s="238" t="s">
        <v>2231</v>
      </c>
    </row>
    <row r="779" s="15" customFormat="1">
      <c r="A779" s="15"/>
      <c r="B779" s="288"/>
      <c r="C779" s="289"/>
      <c r="D779" s="240" t="s">
        <v>443</v>
      </c>
      <c r="E779" s="290" t="s">
        <v>1</v>
      </c>
      <c r="F779" s="291" t="s">
        <v>2232</v>
      </c>
      <c r="G779" s="289"/>
      <c r="H779" s="290" t="s">
        <v>1</v>
      </c>
      <c r="I779" s="292"/>
      <c r="J779" s="289"/>
      <c r="K779" s="289"/>
      <c r="L779" s="293"/>
      <c r="M779" s="294"/>
      <c r="N779" s="295"/>
      <c r="O779" s="295"/>
      <c r="P779" s="295"/>
      <c r="Q779" s="295"/>
      <c r="R779" s="295"/>
      <c r="S779" s="295"/>
      <c r="T779" s="296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97" t="s">
        <v>443</v>
      </c>
      <c r="AU779" s="297" t="s">
        <v>90</v>
      </c>
      <c r="AV779" s="15" t="s">
        <v>88</v>
      </c>
      <c r="AW779" s="15" t="s">
        <v>36</v>
      </c>
      <c r="AX779" s="15" t="s">
        <v>80</v>
      </c>
      <c r="AY779" s="297" t="s">
        <v>156</v>
      </c>
    </row>
    <row r="780" s="13" customFormat="1">
      <c r="A780" s="13"/>
      <c r="B780" s="263"/>
      <c r="C780" s="264"/>
      <c r="D780" s="240" t="s">
        <v>443</v>
      </c>
      <c r="E780" s="265" t="s">
        <v>1</v>
      </c>
      <c r="F780" s="266" t="s">
        <v>2233</v>
      </c>
      <c r="G780" s="264"/>
      <c r="H780" s="267">
        <v>188.69999999999999</v>
      </c>
      <c r="I780" s="268"/>
      <c r="J780" s="264"/>
      <c r="K780" s="264"/>
      <c r="L780" s="269"/>
      <c r="M780" s="270"/>
      <c r="N780" s="271"/>
      <c r="O780" s="271"/>
      <c r="P780" s="271"/>
      <c r="Q780" s="271"/>
      <c r="R780" s="271"/>
      <c r="S780" s="271"/>
      <c r="T780" s="272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73" t="s">
        <v>443</v>
      </c>
      <c r="AU780" s="273" t="s">
        <v>90</v>
      </c>
      <c r="AV780" s="13" t="s">
        <v>90</v>
      </c>
      <c r="AW780" s="13" t="s">
        <v>36</v>
      </c>
      <c r="AX780" s="13" t="s">
        <v>80</v>
      </c>
      <c r="AY780" s="273" t="s">
        <v>156</v>
      </c>
    </row>
    <row r="781" s="15" customFormat="1">
      <c r="A781" s="15"/>
      <c r="B781" s="288"/>
      <c r="C781" s="289"/>
      <c r="D781" s="240" t="s">
        <v>443</v>
      </c>
      <c r="E781" s="290" t="s">
        <v>1</v>
      </c>
      <c r="F781" s="291" t="s">
        <v>2234</v>
      </c>
      <c r="G781" s="289"/>
      <c r="H781" s="290" t="s">
        <v>1</v>
      </c>
      <c r="I781" s="292"/>
      <c r="J781" s="289"/>
      <c r="K781" s="289"/>
      <c r="L781" s="293"/>
      <c r="M781" s="294"/>
      <c r="N781" s="295"/>
      <c r="O781" s="295"/>
      <c r="P781" s="295"/>
      <c r="Q781" s="295"/>
      <c r="R781" s="295"/>
      <c r="S781" s="295"/>
      <c r="T781" s="296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T781" s="297" t="s">
        <v>443</v>
      </c>
      <c r="AU781" s="297" t="s">
        <v>90</v>
      </c>
      <c r="AV781" s="15" t="s">
        <v>88</v>
      </c>
      <c r="AW781" s="15" t="s">
        <v>36</v>
      </c>
      <c r="AX781" s="15" t="s">
        <v>80</v>
      </c>
      <c r="AY781" s="297" t="s">
        <v>156</v>
      </c>
    </row>
    <row r="782" s="13" customFormat="1">
      <c r="A782" s="13"/>
      <c r="B782" s="263"/>
      <c r="C782" s="264"/>
      <c r="D782" s="240" t="s">
        <v>443</v>
      </c>
      <c r="E782" s="265" t="s">
        <v>1</v>
      </c>
      <c r="F782" s="266" t="s">
        <v>2235</v>
      </c>
      <c r="G782" s="264"/>
      <c r="H782" s="267">
        <v>137.19999999999999</v>
      </c>
      <c r="I782" s="268"/>
      <c r="J782" s="264"/>
      <c r="K782" s="264"/>
      <c r="L782" s="269"/>
      <c r="M782" s="270"/>
      <c r="N782" s="271"/>
      <c r="O782" s="271"/>
      <c r="P782" s="271"/>
      <c r="Q782" s="271"/>
      <c r="R782" s="271"/>
      <c r="S782" s="271"/>
      <c r="T782" s="272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73" t="s">
        <v>443</v>
      </c>
      <c r="AU782" s="273" t="s">
        <v>90</v>
      </c>
      <c r="AV782" s="13" t="s">
        <v>90</v>
      </c>
      <c r="AW782" s="13" t="s">
        <v>36</v>
      </c>
      <c r="AX782" s="13" t="s">
        <v>80</v>
      </c>
      <c r="AY782" s="273" t="s">
        <v>156</v>
      </c>
    </row>
    <row r="783" s="15" customFormat="1">
      <c r="A783" s="15"/>
      <c r="B783" s="288"/>
      <c r="C783" s="289"/>
      <c r="D783" s="240" t="s">
        <v>443</v>
      </c>
      <c r="E783" s="290" t="s">
        <v>1</v>
      </c>
      <c r="F783" s="291" t="s">
        <v>2236</v>
      </c>
      <c r="G783" s="289"/>
      <c r="H783" s="290" t="s">
        <v>1</v>
      </c>
      <c r="I783" s="292"/>
      <c r="J783" s="289"/>
      <c r="K783" s="289"/>
      <c r="L783" s="293"/>
      <c r="M783" s="294"/>
      <c r="N783" s="295"/>
      <c r="O783" s="295"/>
      <c r="P783" s="295"/>
      <c r="Q783" s="295"/>
      <c r="R783" s="295"/>
      <c r="S783" s="295"/>
      <c r="T783" s="296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97" t="s">
        <v>443</v>
      </c>
      <c r="AU783" s="297" t="s">
        <v>90</v>
      </c>
      <c r="AV783" s="15" t="s">
        <v>88</v>
      </c>
      <c r="AW783" s="15" t="s">
        <v>36</v>
      </c>
      <c r="AX783" s="15" t="s">
        <v>80</v>
      </c>
      <c r="AY783" s="297" t="s">
        <v>156</v>
      </c>
    </row>
    <row r="784" s="13" customFormat="1">
      <c r="A784" s="13"/>
      <c r="B784" s="263"/>
      <c r="C784" s="264"/>
      <c r="D784" s="240" t="s">
        <v>443</v>
      </c>
      <c r="E784" s="265" t="s">
        <v>1</v>
      </c>
      <c r="F784" s="266" t="s">
        <v>2237</v>
      </c>
      <c r="G784" s="264"/>
      <c r="H784" s="267">
        <v>94.799999999999997</v>
      </c>
      <c r="I784" s="268"/>
      <c r="J784" s="264"/>
      <c r="K784" s="264"/>
      <c r="L784" s="269"/>
      <c r="M784" s="270"/>
      <c r="N784" s="271"/>
      <c r="O784" s="271"/>
      <c r="P784" s="271"/>
      <c r="Q784" s="271"/>
      <c r="R784" s="271"/>
      <c r="S784" s="271"/>
      <c r="T784" s="272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73" t="s">
        <v>443</v>
      </c>
      <c r="AU784" s="273" t="s">
        <v>90</v>
      </c>
      <c r="AV784" s="13" t="s">
        <v>90</v>
      </c>
      <c r="AW784" s="13" t="s">
        <v>36</v>
      </c>
      <c r="AX784" s="13" t="s">
        <v>80</v>
      </c>
      <c r="AY784" s="273" t="s">
        <v>156</v>
      </c>
    </row>
    <row r="785" s="15" customFormat="1">
      <c r="A785" s="15"/>
      <c r="B785" s="288"/>
      <c r="C785" s="289"/>
      <c r="D785" s="240" t="s">
        <v>443</v>
      </c>
      <c r="E785" s="290" t="s">
        <v>1</v>
      </c>
      <c r="F785" s="291" t="s">
        <v>2238</v>
      </c>
      <c r="G785" s="289"/>
      <c r="H785" s="290" t="s">
        <v>1</v>
      </c>
      <c r="I785" s="292"/>
      <c r="J785" s="289"/>
      <c r="K785" s="289"/>
      <c r="L785" s="293"/>
      <c r="M785" s="294"/>
      <c r="N785" s="295"/>
      <c r="O785" s="295"/>
      <c r="P785" s="295"/>
      <c r="Q785" s="295"/>
      <c r="R785" s="295"/>
      <c r="S785" s="295"/>
      <c r="T785" s="296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97" t="s">
        <v>443</v>
      </c>
      <c r="AU785" s="297" t="s">
        <v>90</v>
      </c>
      <c r="AV785" s="15" t="s">
        <v>88</v>
      </c>
      <c r="AW785" s="15" t="s">
        <v>36</v>
      </c>
      <c r="AX785" s="15" t="s">
        <v>80</v>
      </c>
      <c r="AY785" s="297" t="s">
        <v>156</v>
      </c>
    </row>
    <row r="786" s="13" customFormat="1">
      <c r="A786" s="13"/>
      <c r="B786" s="263"/>
      <c r="C786" s="264"/>
      <c r="D786" s="240" t="s">
        <v>443</v>
      </c>
      <c r="E786" s="265" t="s">
        <v>1</v>
      </c>
      <c r="F786" s="266" t="s">
        <v>2239</v>
      </c>
      <c r="G786" s="264"/>
      <c r="H786" s="267">
        <v>4.9699999999999998</v>
      </c>
      <c r="I786" s="268"/>
      <c r="J786" s="264"/>
      <c r="K786" s="264"/>
      <c r="L786" s="269"/>
      <c r="M786" s="270"/>
      <c r="N786" s="271"/>
      <c r="O786" s="271"/>
      <c r="P786" s="271"/>
      <c r="Q786" s="271"/>
      <c r="R786" s="271"/>
      <c r="S786" s="271"/>
      <c r="T786" s="272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73" t="s">
        <v>443</v>
      </c>
      <c r="AU786" s="273" t="s">
        <v>90</v>
      </c>
      <c r="AV786" s="13" t="s">
        <v>90</v>
      </c>
      <c r="AW786" s="13" t="s">
        <v>36</v>
      </c>
      <c r="AX786" s="13" t="s">
        <v>80</v>
      </c>
      <c r="AY786" s="273" t="s">
        <v>156</v>
      </c>
    </row>
    <row r="787" s="15" customFormat="1">
      <c r="A787" s="15"/>
      <c r="B787" s="288"/>
      <c r="C787" s="289"/>
      <c r="D787" s="240" t="s">
        <v>443</v>
      </c>
      <c r="E787" s="290" t="s">
        <v>1</v>
      </c>
      <c r="F787" s="291" t="s">
        <v>2240</v>
      </c>
      <c r="G787" s="289"/>
      <c r="H787" s="290" t="s">
        <v>1</v>
      </c>
      <c r="I787" s="292"/>
      <c r="J787" s="289"/>
      <c r="K787" s="289"/>
      <c r="L787" s="293"/>
      <c r="M787" s="294"/>
      <c r="N787" s="295"/>
      <c r="O787" s="295"/>
      <c r="P787" s="295"/>
      <c r="Q787" s="295"/>
      <c r="R787" s="295"/>
      <c r="S787" s="295"/>
      <c r="T787" s="296"/>
      <c r="U787" s="15"/>
      <c r="V787" s="15"/>
      <c r="W787" s="15"/>
      <c r="X787" s="15"/>
      <c r="Y787" s="15"/>
      <c r="Z787" s="15"/>
      <c r="AA787" s="15"/>
      <c r="AB787" s="15"/>
      <c r="AC787" s="15"/>
      <c r="AD787" s="15"/>
      <c r="AE787" s="15"/>
      <c r="AT787" s="297" t="s">
        <v>443</v>
      </c>
      <c r="AU787" s="297" t="s">
        <v>90</v>
      </c>
      <c r="AV787" s="15" t="s">
        <v>88</v>
      </c>
      <c r="AW787" s="15" t="s">
        <v>36</v>
      </c>
      <c r="AX787" s="15" t="s">
        <v>80</v>
      </c>
      <c r="AY787" s="297" t="s">
        <v>156</v>
      </c>
    </row>
    <row r="788" s="13" customFormat="1">
      <c r="A788" s="13"/>
      <c r="B788" s="263"/>
      <c r="C788" s="264"/>
      <c r="D788" s="240" t="s">
        <v>443</v>
      </c>
      <c r="E788" s="265" t="s">
        <v>1</v>
      </c>
      <c r="F788" s="266" t="s">
        <v>2241</v>
      </c>
      <c r="G788" s="264"/>
      <c r="H788" s="267">
        <v>466.05000000000001</v>
      </c>
      <c r="I788" s="268"/>
      <c r="J788" s="264"/>
      <c r="K788" s="264"/>
      <c r="L788" s="269"/>
      <c r="M788" s="270"/>
      <c r="N788" s="271"/>
      <c r="O788" s="271"/>
      <c r="P788" s="271"/>
      <c r="Q788" s="271"/>
      <c r="R788" s="271"/>
      <c r="S788" s="271"/>
      <c r="T788" s="272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73" t="s">
        <v>443</v>
      </c>
      <c r="AU788" s="273" t="s">
        <v>90</v>
      </c>
      <c r="AV788" s="13" t="s">
        <v>90</v>
      </c>
      <c r="AW788" s="13" t="s">
        <v>36</v>
      </c>
      <c r="AX788" s="13" t="s">
        <v>80</v>
      </c>
      <c r="AY788" s="273" t="s">
        <v>156</v>
      </c>
    </row>
    <row r="789" s="14" customFormat="1">
      <c r="A789" s="14"/>
      <c r="B789" s="274"/>
      <c r="C789" s="275"/>
      <c r="D789" s="240" t="s">
        <v>443</v>
      </c>
      <c r="E789" s="276" t="s">
        <v>1</v>
      </c>
      <c r="F789" s="277" t="s">
        <v>445</v>
      </c>
      <c r="G789" s="275"/>
      <c r="H789" s="278">
        <v>891.72000000000003</v>
      </c>
      <c r="I789" s="279"/>
      <c r="J789" s="275"/>
      <c r="K789" s="275"/>
      <c r="L789" s="280"/>
      <c r="M789" s="281"/>
      <c r="N789" s="282"/>
      <c r="O789" s="282"/>
      <c r="P789" s="282"/>
      <c r="Q789" s="282"/>
      <c r="R789" s="282"/>
      <c r="S789" s="282"/>
      <c r="T789" s="283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84" t="s">
        <v>443</v>
      </c>
      <c r="AU789" s="284" t="s">
        <v>90</v>
      </c>
      <c r="AV789" s="14" t="s">
        <v>172</v>
      </c>
      <c r="AW789" s="14" t="s">
        <v>36</v>
      </c>
      <c r="AX789" s="14" t="s">
        <v>88</v>
      </c>
      <c r="AY789" s="284" t="s">
        <v>156</v>
      </c>
    </row>
    <row r="790" s="2" customFormat="1" ht="21.75" customHeight="1">
      <c r="A790" s="39"/>
      <c r="B790" s="40"/>
      <c r="C790" s="227" t="s">
        <v>943</v>
      </c>
      <c r="D790" s="227" t="s">
        <v>160</v>
      </c>
      <c r="E790" s="228" t="s">
        <v>2242</v>
      </c>
      <c r="F790" s="229" t="s">
        <v>2243</v>
      </c>
      <c r="G790" s="230" t="s">
        <v>1507</v>
      </c>
      <c r="H790" s="231">
        <v>36.939999999999998</v>
      </c>
      <c r="I790" s="232"/>
      <c r="J790" s="233">
        <f>ROUND(I790*H790,2)</f>
        <v>0</v>
      </c>
      <c r="K790" s="229" t="s">
        <v>1177</v>
      </c>
      <c r="L790" s="45"/>
      <c r="M790" s="234" t="s">
        <v>1</v>
      </c>
      <c r="N790" s="235" t="s">
        <v>45</v>
      </c>
      <c r="O790" s="92"/>
      <c r="P790" s="236">
        <f>O790*H790</f>
        <v>0</v>
      </c>
      <c r="Q790" s="236">
        <v>0.001</v>
      </c>
      <c r="R790" s="236">
        <f>Q790*H790</f>
        <v>0.036940000000000001</v>
      </c>
      <c r="S790" s="236">
        <v>0</v>
      </c>
      <c r="T790" s="237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38" t="s">
        <v>229</v>
      </c>
      <c r="AT790" s="238" t="s">
        <v>160</v>
      </c>
      <c r="AU790" s="238" t="s">
        <v>90</v>
      </c>
      <c r="AY790" s="18" t="s">
        <v>156</v>
      </c>
      <c r="BE790" s="239">
        <f>IF(N790="základní",J790,0)</f>
        <v>0</v>
      </c>
      <c r="BF790" s="239">
        <f>IF(N790="snížená",J790,0)</f>
        <v>0</v>
      </c>
      <c r="BG790" s="239">
        <f>IF(N790="zákl. přenesená",J790,0)</f>
        <v>0</v>
      </c>
      <c r="BH790" s="239">
        <f>IF(N790="sníž. přenesená",J790,0)</f>
        <v>0</v>
      </c>
      <c r="BI790" s="239">
        <f>IF(N790="nulová",J790,0)</f>
        <v>0</v>
      </c>
      <c r="BJ790" s="18" t="s">
        <v>88</v>
      </c>
      <c r="BK790" s="239">
        <f>ROUND(I790*H790,2)</f>
        <v>0</v>
      </c>
      <c r="BL790" s="18" t="s">
        <v>229</v>
      </c>
      <c r="BM790" s="238" t="s">
        <v>2244</v>
      </c>
    </row>
    <row r="791" s="15" customFormat="1">
      <c r="A791" s="15"/>
      <c r="B791" s="288"/>
      <c r="C791" s="289"/>
      <c r="D791" s="240" t="s">
        <v>443</v>
      </c>
      <c r="E791" s="290" t="s">
        <v>1</v>
      </c>
      <c r="F791" s="291" t="s">
        <v>2245</v>
      </c>
      <c r="G791" s="289"/>
      <c r="H791" s="290" t="s">
        <v>1</v>
      </c>
      <c r="I791" s="292"/>
      <c r="J791" s="289"/>
      <c r="K791" s="289"/>
      <c r="L791" s="293"/>
      <c r="M791" s="294"/>
      <c r="N791" s="295"/>
      <c r="O791" s="295"/>
      <c r="P791" s="295"/>
      <c r="Q791" s="295"/>
      <c r="R791" s="295"/>
      <c r="S791" s="295"/>
      <c r="T791" s="296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97" t="s">
        <v>443</v>
      </c>
      <c r="AU791" s="297" t="s">
        <v>90</v>
      </c>
      <c r="AV791" s="15" t="s">
        <v>88</v>
      </c>
      <c r="AW791" s="15" t="s">
        <v>36</v>
      </c>
      <c r="AX791" s="15" t="s">
        <v>80</v>
      </c>
      <c r="AY791" s="297" t="s">
        <v>156</v>
      </c>
    </row>
    <row r="792" s="13" customFormat="1">
      <c r="A792" s="13"/>
      <c r="B792" s="263"/>
      <c r="C792" s="264"/>
      <c r="D792" s="240" t="s">
        <v>443</v>
      </c>
      <c r="E792" s="265" t="s">
        <v>1</v>
      </c>
      <c r="F792" s="266" t="s">
        <v>2246</v>
      </c>
      <c r="G792" s="264"/>
      <c r="H792" s="267">
        <v>36.939999999999998</v>
      </c>
      <c r="I792" s="268"/>
      <c r="J792" s="264"/>
      <c r="K792" s="264"/>
      <c r="L792" s="269"/>
      <c r="M792" s="270"/>
      <c r="N792" s="271"/>
      <c r="O792" s="271"/>
      <c r="P792" s="271"/>
      <c r="Q792" s="271"/>
      <c r="R792" s="271"/>
      <c r="S792" s="271"/>
      <c r="T792" s="272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73" t="s">
        <v>443</v>
      </c>
      <c r="AU792" s="273" t="s">
        <v>90</v>
      </c>
      <c r="AV792" s="13" t="s">
        <v>90</v>
      </c>
      <c r="AW792" s="13" t="s">
        <v>36</v>
      </c>
      <c r="AX792" s="13" t="s">
        <v>80</v>
      </c>
      <c r="AY792" s="273" t="s">
        <v>156</v>
      </c>
    </row>
    <row r="793" s="14" customFormat="1">
      <c r="A793" s="14"/>
      <c r="B793" s="274"/>
      <c r="C793" s="275"/>
      <c r="D793" s="240" t="s">
        <v>443</v>
      </c>
      <c r="E793" s="276" t="s">
        <v>1</v>
      </c>
      <c r="F793" s="277" t="s">
        <v>445</v>
      </c>
      <c r="G793" s="275"/>
      <c r="H793" s="278">
        <v>36.939999999999998</v>
      </c>
      <c r="I793" s="279"/>
      <c r="J793" s="275"/>
      <c r="K793" s="275"/>
      <c r="L793" s="280"/>
      <c r="M793" s="281"/>
      <c r="N793" s="282"/>
      <c r="O793" s="282"/>
      <c r="P793" s="282"/>
      <c r="Q793" s="282"/>
      <c r="R793" s="282"/>
      <c r="S793" s="282"/>
      <c r="T793" s="283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84" t="s">
        <v>443</v>
      </c>
      <c r="AU793" s="284" t="s">
        <v>90</v>
      </c>
      <c r="AV793" s="14" t="s">
        <v>172</v>
      </c>
      <c r="AW793" s="14" t="s">
        <v>36</v>
      </c>
      <c r="AX793" s="14" t="s">
        <v>88</v>
      </c>
      <c r="AY793" s="284" t="s">
        <v>156</v>
      </c>
    </row>
    <row r="794" s="2" customFormat="1" ht="24.15" customHeight="1">
      <c r="A794" s="39"/>
      <c r="B794" s="40"/>
      <c r="C794" s="227" t="s">
        <v>949</v>
      </c>
      <c r="D794" s="227" t="s">
        <v>160</v>
      </c>
      <c r="E794" s="228" t="s">
        <v>2247</v>
      </c>
      <c r="F794" s="229" t="s">
        <v>2248</v>
      </c>
      <c r="G794" s="230" t="s">
        <v>1507</v>
      </c>
      <c r="H794" s="231">
        <v>45.82</v>
      </c>
      <c r="I794" s="232"/>
      <c r="J794" s="233">
        <f>ROUND(I794*H794,2)</f>
        <v>0</v>
      </c>
      <c r="K794" s="229" t="s">
        <v>1177</v>
      </c>
      <c r="L794" s="45"/>
      <c r="M794" s="234" t="s">
        <v>1</v>
      </c>
      <c r="N794" s="235" t="s">
        <v>45</v>
      </c>
      <c r="O794" s="92"/>
      <c r="P794" s="236">
        <f>O794*H794</f>
        <v>0</v>
      </c>
      <c r="Q794" s="236">
        <v>0.001</v>
      </c>
      <c r="R794" s="236">
        <f>Q794*H794</f>
        <v>0.04582</v>
      </c>
      <c r="S794" s="236">
        <v>0</v>
      </c>
      <c r="T794" s="237">
        <f>S794*H794</f>
        <v>0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38" t="s">
        <v>229</v>
      </c>
      <c r="AT794" s="238" t="s">
        <v>160</v>
      </c>
      <c r="AU794" s="238" t="s">
        <v>90</v>
      </c>
      <c r="AY794" s="18" t="s">
        <v>156</v>
      </c>
      <c r="BE794" s="239">
        <f>IF(N794="základní",J794,0)</f>
        <v>0</v>
      </c>
      <c r="BF794" s="239">
        <f>IF(N794="snížená",J794,0)</f>
        <v>0</v>
      </c>
      <c r="BG794" s="239">
        <f>IF(N794="zákl. přenesená",J794,0)</f>
        <v>0</v>
      </c>
      <c r="BH794" s="239">
        <f>IF(N794="sníž. přenesená",J794,0)</f>
        <v>0</v>
      </c>
      <c r="BI794" s="239">
        <f>IF(N794="nulová",J794,0)</f>
        <v>0</v>
      </c>
      <c r="BJ794" s="18" t="s">
        <v>88</v>
      </c>
      <c r="BK794" s="239">
        <f>ROUND(I794*H794,2)</f>
        <v>0</v>
      </c>
      <c r="BL794" s="18" t="s">
        <v>229</v>
      </c>
      <c r="BM794" s="238" t="s">
        <v>2249</v>
      </c>
    </row>
    <row r="795" s="15" customFormat="1">
      <c r="A795" s="15"/>
      <c r="B795" s="288"/>
      <c r="C795" s="289"/>
      <c r="D795" s="240" t="s">
        <v>443</v>
      </c>
      <c r="E795" s="290" t="s">
        <v>1</v>
      </c>
      <c r="F795" s="291" t="s">
        <v>2250</v>
      </c>
      <c r="G795" s="289"/>
      <c r="H795" s="290" t="s">
        <v>1</v>
      </c>
      <c r="I795" s="292"/>
      <c r="J795" s="289"/>
      <c r="K795" s="289"/>
      <c r="L795" s="293"/>
      <c r="M795" s="294"/>
      <c r="N795" s="295"/>
      <c r="O795" s="295"/>
      <c r="P795" s="295"/>
      <c r="Q795" s="295"/>
      <c r="R795" s="295"/>
      <c r="S795" s="295"/>
      <c r="T795" s="296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97" t="s">
        <v>443</v>
      </c>
      <c r="AU795" s="297" t="s">
        <v>90</v>
      </c>
      <c r="AV795" s="15" t="s">
        <v>88</v>
      </c>
      <c r="AW795" s="15" t="s">
        <v>36</v>
      </c>
      <c r="AX795" s="15" t="s">
        <v>80</v>
      </c>
      <c r="AY795" s="297" t="s">
        <v>156</v>
      </c>
    </row>
    <row r="796" s="13" customFormat="1">
      <c r="A796" s="13"/>
      <c r="B796" s="263"/>
      <c r="C796" s="264"/>
      <c r="D796" s="240" t="s">
        <v>443</v>
      </c>
      <c r="E796" s="265" t="s">
        <v>1</v>
      </c>
      <c r="F796" s="266" t="s">
        <v>2251</v>
      </c>
      <c r="G796" s="264"/>
      <c r="H796" s="267">
        <v>45.82</v>
      </c>
      <c r="I796" s="268"/>
      <c r="J796" s="264"/>
      <c r="K796" s="264"/>
      <c r="L796" s="269"/>
      <c r="M796" s="270"/>
      <c r="N796" s="271"/>
      <c r="O796" s="271"/>
      <c r="P796" s="271"/>
      <c r="Q796" s="271"/>
      <c r="R796" s="271"/>
      <c r="S796" s="271"/>
      <c r="T796" s="272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73" t="s">
        <v>443</v>
      </c>
      <c r="AU796" s="273" t="s">
        <v>90</v>
      </c>
      <c r="AV796" s="13" t="s">
        <v>90</v>
      </c>
      <c r="AW796" s="13" t="s">
        <v>36</v>
      </c>
      <c r="AX796" s="13" t="s">
        <v>80</v>
      </c>
      <c r="AY796" s="273" t="s">
        <v>156</v>
      </c>
    </row>
    <row r="797" s="14" customFormat="1">
      <c r="A797" s="14"/>
      <c r="B797" s="274"/>
      <c r="C797" s="275"/>
      <c r="D797" s="240" t="s">
        <v>443</v>
      </c>
      <c r="E797" s="276" t="s">
        <v>1</v>
      </c>
      <c r="F797" s="277" t="s">
        <v>445</v>
      </c>
      <c r="G797" s="275"/>
      <c r="H797" s="278">
        <v>45.82</v>
      </c>
      <c r="I797" s="279"/>
      <c r="J797" s="275"/>
      <c r="K797" s="275"/>
      <c r="L797" s="280"/>
      <c r="M797" s="281"/>
      <c r="N797" s="282"/>
      <c r="O797" s="282"/>
      <c r="P797" s="282"/>
      <c r="Q797" s="282"/>
      <c r="R797" s="282"/>
      <c r="S797" s="282"/>
      <c r="T797" s="283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84" t="s">
        <v>443</v>
      </c>
      <c r="AU797" s="284" t="s">
        <v>90</v>
      </c>
      <c r="AV797" s="14" t="s">
        <v>172</v>
      </c>
      <c r="AW797" s="14" t="s">
        <v>36</v>
      </c>
      <c r="AX797" s="14" t="s">
        <v>88</v>
      </c>
      <c r="AY797" s="284" t="s">
        <v>156</v>
      </c>
    </row>
    <row r="798" s="2" customFormat="1" ht="24.15" customHeight="1">
      <c r="A798" s="39"/>
      <c r="B798" s="40"/>
      <c r="C798" s="227" t="s">
        <v>954</v>
      </c>
      <c r="D798" s="227" t="s">
        <v>160</v>
      </c>
      <c r="E798" s="228" t="s">
        <v>2252</v>
      </c>
      <c r="F798" s="229" t="s">
        <v>2253</v>
      </c>
      <c r="G798" s="230" t="s">
        <v>1507</v>
      </c>
      <c r="H798" s="231">
        <v>168.25299999999999</v>
      </c>
      <c r="I798" s="232"/>
      <c r="J798" s="233">
        <f>ROUND(I798*H798,2)</f>
        <v>0</v>
      </c>
      <c r="K798" s="229" t="s">
        <v>1177</v>
      </c>
      <c r="L798" s="45"/>
      <c r="M798" s="234" t="s">
        <v>1</v>
      </c>
      <c r="N798" s="235" t="s">
        <v>45</v>
      </c>
      <c r="O798" s="92"/>
      <c r="P798" s="236">
        <f>O798*H798</f>
        <v>0</v>
      </c>
      <c r="Q798" s="236">
        <v>0</v>
      </c>
      <c r="R798" s="236">
        <f>Q798*H798</f>
        <v>0</v>
      </c>
      <c r="S798" s="236">
        <v>0.001</v>
      </c>
      <c r="T798" s="237">
        <f>S798*H798</f>
        <v>0.16825299999999999</v>
      </c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R798" s="238" t="s">
        <v>229</v>
      </c>
      <c r="AT798" s="238" t="s">
        <v>160</v>
      </c>
      <c r="AU798" s="238" t="s">
        <v>90</v>
      </c>
      <c r="AY798" s="18" t="s">
        <v>156</v>
      </c>
      <c r="BE798" s="239">
        <f>IF(N798="základní",J798,0)</f>
        <v>0</v>
      </c>
      <c r="BF798" s="239">
        <f>IF(N798="snížená",J798,0)</f>
        <v>0</v>
      </c>
      <c r="BG798" s="239">
        <f>IF(N798="zákl. přenesená",J798,0)</f>
        <v>0</v>
      </c>
      <c r="BH798" s="239">
        <f>IF(N798="sníž. přenesená",J798,0)</f>
        <v>0</v>
      </c>
      <c r="BI798" s="239">
        <f>IF(N798="nulová",J798,0)</f>
        <v>0</v>
      </c>
      <c r="BJ798" s="18" t="s">
        <v>88</v>
      </c>
      <c r="BK798" s="239">
        <f>ROUND(I798*H798,2)</f>
        <v>0</v>
      </c>
      <c r="BL798" s="18" t="s">
        <v>229</v>
      </c>
      <c r="BM798" s="238" t="s">
        <v>2254</v>
      </c>
    </row>
    <row r="799" s="15" customFormat="1">
      <c r="A799" s="15"/>
      <c r="B799" s="288"/>
      <c r="C799" s="289"/>
      <c r="D799" s="240" t="s">
        <v>443</v>
      </c>
      <c r="E799" s="290" t="s">
        <v>1</v>
      </c>
      <c r="F799" s="291" t="s">
        <v>1944</v>
      </c>
      <c r="G799" s="289"/>
      <c r="H799" s="290" t="s">
        <v>1</v>
      </c>
      <c r="I799" s="292"/>
      <c r="J799" s="289"/>
      <c r="K799" s="289"/>
      <c r="L799" s="293"/>
      <c r="M799" s="294"/>
      <c r="N799" s="295"/>
      <c r="O799" s="295"/>
      <c r="P799" s="295"/>
      <c r="Q799" s="295"/>
      <c r="R799" s="295"/>
      <c r="S799" s="295"/>
      <c r="T799" s="296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97" t="s">
        <v>443</v>
      </c>
      <c r="AU799" s="297" t="s">
        <v>90</v>
      </c>
      <c r="AV799" s="15" t="s">
        <v>88</v>
      </c>
      <c r="AW799" s="15" t="s">
        <v>36</v>
      </c>
      <c r="AX799" s="15" t="s">
        <v>80</v>
      </c>
      <c r="AY799" s="297" t="s">
        <v>156</v>
      </c>
    </row>
    <row r="800" s="15" customFormat="1">
      <c r="A800" s="15"/>
      <c r="B800" s="288"/>
      <c r="C800" s="289"/>
      <c r="D800" s="240" t="s">
        <v>443</v>
      </c>
      <c r="E800" s="290" t="s">
        <v>1</v>
      </c>
      <c r="F800" s="291" t="s">
        <v>2255</v>
      </c>
      <c r="G800" s="289"/>
      <c r="H800" s="290" t="s">
        <v>1</v>
      </c>
      <c r="I800" s="292"/>
      <c r="J800" s="289"/>
      <c r="K800" s="289"/>
      <c r="L800" s="293"/>
      <c r="M800" s="294"/>
      <c r="N800" s="295"/>
      <c r="O800" s="295"/>
      <c r="P800" s="295"/>
      <c r="Q800" s="295"/>
      <c r="R800" s="295"/>
      <c r="S800" s="295"/>
      <c r="T800" s="296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T800" s="297" t="s">
        <v>443</v>
      </c>
      <c r="AU800" s="297" t="s">
        <v>90</v>
      </c>
      <c r="AV800" s="15" t="s">
        <v>88</v>
      </c>
      <c r="AW800" s="15" t="s">
        <v>36</v>
      </c>
      <c r="AX800" s="15" t="s">
        <v>80</v>
      </c>
      <c r="AY800" s="297" t="s">
        <v>156</v>
      </c>
    </row>
    <row r="801" s="13" customFormat="1">
      <c r="A801" s="13"/>
      <c r="B801" s="263"/>
      <c r="C801" s="264"/>
      <c r="D801" s="240" t="s">
        <v>443</v>
      </c>
      <c r="E801" s="265" t="s">
        <v>1</v>
      </c>
      <c r="F801" s="266" t="s">
        <v>2256</v>
      </c>
      <c r="G801" s="264"/>
      <c r="H801" s="267">
        <v>168.25299999999999</v>
      </c>
      <c r="I801" s="268"/>
      <c r="J801" s="264"/>
      <c r="K801" s="264"/>
      <c r="L801" s="269"/>
      <c r="M801" s="270"/>
      <c r="N801" s="271"/>
      <c r="O801" s="271"/>
      <c r="P801" s="271"/>
      <c r="Q801" s="271"/>
      <c r="R801" s="271"/>
      <c r="S801" s="271"/>
      <c r="T801" s="272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73" t="s">
        <v>443</v>
      </c>
      <c r="AU801" s="273" t="s">
        <v>90</v>
      </c>
      <c r="AV801" s="13" t="s">
        <v>90</v>
      </c>
      <c r="AW801" s="13" t="s">
        <v>36</v>
      </c>
      <c r="AX801" s="13" t="s">
        <v>80</v>
      </c>
      <c r="AY801" s="273" t="s">
        <v>156</v>
      </c>
    </row>
    <row r="802" s="14" customFormat="1">
      <c r="A802" s="14"/>
      <c r="B802" s="274"/>
      <c r="C802" s="275"/>
      <c r="D802" s="240" t="s">
        <v>443</v>
      </c>
      <c r="E802" s="276" t="s">
        <v>1</v>
      </c>
      <c r="F802" s="277" t="s">
        <v>445</v>
      </c>
      <c r="G802" s="275"/>
      <c r="H802" s="278">
        <v>168.25299999999999</v>
      </c>
      <c r="I802" s="279"/>
      <c r="J802" s="275"/>
      <c r="K802" s="275"/>
      <c r="L802" s="280"/>
      <c r="M802" s="281"/>
      <c r="N802" s="282"/>
      <c r="O802" s="282"/>
      <c r="P802" s="282"/>
      <c r="Q802" s="282"/>
      <c r="R802" s="282"/>
      <c r="S802" s="282"/>
      <c r="T802" s="283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84" t="s">
        <v>443</v>
      </c>
      <c r="AU802" s="284" t="s">
        <v>90</v>
      </c>
      <c r="AV802" s="14" t="s">
        <v>172</v>
      </c>
      <c r="AW802" s="14" t="s">
        <v>36</v>
      </c>
      <c r="AX802" s="14" t="s">
        <v>88</v>
      </c>
      <c r="AY802" s="284" t="s">
        <v>156</v>
      </c>
    </row>
    <row r="803" s="2" customFormat="1" ht="16.5" customHeight="1">
      <c r="A803" s="39"/>
      <c r="B803" s="40"/>
      <c r="C803" s="227" t="s">
        <v>959</v>
      </c>
      <c r="D803" s="227" t="s">
        <v>160</v>
      </c>
      <c r="E803" s="228" t="s">
        <v>2257</v>
      </c>
      <c r="F803" s="229" t="s">
        <v>2258</v>
      </c>
      <c r="G803" s="230" t="s">
        <v>1507</v>
      </c>
      <c r="H803" s="231">
        <v>280.76499999999999</v>
      </c>
      <c r="I803" s="232"/>
      <c r="J803" s="233">
        <f>ROUND(I803*H803,2)</f>
        <v>0</v>
      </c>
      <c r="K803" s="229" t="s">
        <v>1177</v>
      </c>
      <c r="L803" s="45"/>
      <c r="M803" s="234" t="s">
        <v>1</v>
      </c>
      <c r="N803" s="235" t="s">
        <v>45</v>
      </c>
      <c r="O803" s="92"/>
      <c r="P803" s="236">
        <f>O803*H803</f>
        <v>0</v>
      </c>
      <c r="Q803" s="236">
        <v>0</v>
      </c>
      <c r="R803" s="236">
        <f>Q803*H803</f>
        <v>0</v>
      </c>
      <c r="S803" s="236">
        <v>0.001</v>
      </c>
      <c r="T803" s="237">
        <f>S803*H803</f>
        <v>0.28076499999999999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38" t="s">
        <v>229</v>
      </c>
      <c r="AT803" s="238" t="s">
        <v>160</v>
      </c>
      <c r="AU803" s="238" t="s">
        <v>90</v>
      </c>
      <c r="AY803" s="18" t="s">
        <v>156</v>
      </c>
      <c r="BE803" s="239">
        <f>IF(N803="základní",J803,0)</f>
        <v>0</v>
      </c>
      <c r="BF803" s="239">
        <f>IF(N803="snížená",J803,0)</f>
        <v>0</v>
      </c>
      <c r="BG803" s="239">
        <f>IF(N803="zákl. přenesená",J803,0)</f>
        <v>0</v>
      </c>
      <c r="BH803" s="239">
        <f>IF(N803="sníž. přenesená",J803,0)</f>
        <v>0</v>
      </c>
      <c r="BI803" s="239">
        <f>IF(N803="nulová",J803,0)</f>
        <v>0</v>
      </c>
      <c r="BJ803" s="18" t="s">
        <v>88</v>
      </c>
      <c r="BK803" s="239">
        <f>ROUND(I803*H803,2)</f>
        <v>0</v>
      </c>
      <c r="BL803" s="18" t="s">
        <v>229</v>
      </c>
      <c r="BM803" s="238" t="s">
        <v>2259</v>
      </c>
    </row>
    <row r="804" s="15" customFormat="1">
      <c r="A804" s="15"/>
      <c r="B804" s="288"/>
      <c r="C804" s="289"/>
      <c r="D804" s="240" t="s">
        <v>443</v>
      </c>
      <c r="E804" s="290" t="s">
        <v>1</v>
      </c>
      <c r="F804" s="291" t="s">
        <v>2260</v>
      </c>
      <c r="G804" s="289"/>
      <c r="H804" s="290" t="s">
        <v>1</v>
      </c>
      <c r="I804" s="292"/>
      <c r="J804" s="289"/>
      <c r="K804" s="289"/>
      <c r="L804" s="293"/>
      <c r="M804" s="294"/>
      <c r="N804" s="295"/>
      <c r="O804" s="295"/>
      <c r="P804" s="295"/>
      <c r="Q804" s="295"/>
      <c r="R804" s="295"/>
      <c r="S804" s="295"/>
      <c r="T804" s="296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97" t="s">
        <v>443</v>
      </c>
      <c r="AU804" s="297" t="s">
        <v>90</v>
      </c>
      <c r="AV804" s="15" t="s">
        <v>88</v>
      </c>
      <c r="AW804" s="15" t="s">
        <v>36</v>
      </c>
      <c r="AX804" s="15" t="s">
        <v>80</v>
      </c>
      <c r="AY804" s="297" t="s">
        <v>156</v>
      </c>
    </row>
    <row r="805" s="15" customFormat="1">
      <c r="A805" s="15"/>
      <c r="B805" s="288"/>
      <c r="C805" s="289"/>
      <c r="D805" s="240" t="s">
        <v>443</v>
      </c>
      <c r="E805" s="290" t="s">
        <v>1</v>
      </c>
      <c r="F805" s="291" t="s">
        <v>2261</v>
      </c>
      <c r="G805" s="289"/>
      <c r="H805" s="290" t="s">
        <v>1</v>
      </c>
      <c r="I805" s="292"/>
      <c r="J805" s="289"/>
      <c r="K805" s="289"/>
      <c r="L805" s="293"/>
      <c r="M805" s="294"/>
      <c r="N805" s="295"/>
      <c r="O805" s="295"/>
      <c r="P805" s="295"/>
      <c r="Q805" s="295"/>
      <c r="R805" s="295"/>
      <c r="S805" s="295"/>
      <c r="T805" s="296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97" t="s">
        <v>443</v>
      </c>
      <c r="AU805" s="297" t="s">
        <v>90</v>
      </c>
      <c r="AV805" s="15" t="s">
        <v>88</v>
      </c>
      <c r="AW805" s="15" t="s">
        <v>36</v>
      </c>
      <c r="AX805" s="15" t="s">
        <v>80</v>
      </c>
      <c r="AY805" s="297" t="s">
        <v>156</v>
      </c>
    </row>
    <row r="806" s="13" customFormat="1">
      <c r="A806" s="13"/>
      <c r="B806" s="263"/>
      <c r="C806" s="264"/>
      <c r="D806" s="240" t="s">
        <v>443</v>
      </c>
      <c r="E806" s="265" t="s">
        <v>1</v>
      </c>
      <c r="F806" s="266" t="s">
        <v>2262</v>
      </c>
      <c r="G806" s="264"/>
      <c r="H806" s="267">
        <v>280.76499999999999</v>
      </c>
      <c r="I806" s="268"/>
      <c r="J806" s="264"/>
      <c r="K806" s="264"/>
      <c r="L806" s="269"/>
      <c r="M806" s="270"/>
      <c r="N806" s="271"/>
      <c r="O806" s="271"/>
      <c r="P806" s="271"/>
      <c r="Q806" s="271"/>
      <c r="R806" s="271"/>
      <c r="S806" s="271"/>
      <c r="T806" s="272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73" t="s">
        <v>443</v>
      </c>
      <c r="AU806" s="273" t="s">
        <v>90</v>
      </c>
      <c r="AV806" s="13" t="s">
        <v>90</v>
      </c>
      <c r="AW806" s="13" t="s">
        <v>36</v>
      </c>
      <c r="AX806" s="13" t="s">
        <v>80</v>
      </c>
      <c r="AY806" s="273" t="s">
        <v>156</v>
      </c>
    </row>
    <row r="807" s="14" customFormat="1">
      <c r="A807" s="14"/>
      <c r="B807" s="274"/>
      <c r="C807" s="275"/>
      <c r="D807" s="240" t="s">
        <v>443</v>
      </c>
      <c r="E807" s="276" t="s">
        <v>1</v>
      </c>
      <c r="F807" s="277" t="s">
        <v>445</v>
      </c>
      <c r="G807" s="275"/>
      <c r="H807" s="278">
        <v>280.76499999999999</v>
      </c>
      <c r="I807" s="279"/>
      <c r="J807" s="275"/>
      <c r="K807" s="275"/>
      <c r="L807" s="280"/>
      <c r="M807" s="281"/>
      <c r="N807" s="282"/>
      <c r="O807" s="282"/>
      <c r="P807" s="282"/>
      <c r="Q807" s="282"/>
      <c r="R807" s="282"/>
      <c r="S807" s="282"/>
      <c r="T807" s="283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84" t="s">
        <v>443</v>
      </c>
      <c r="AU807" s="284" t="s">
        <v>90</v>
      </c>
      <c r="AV807" s="14" t="s">
        <v>172</v>
      </c>
      <c r="AW807" s="14" t="s">
        <v>36</v>
      </c>
      <c r="AX807" s="14" t="s">
        <v>88</v>
      </c>
      <c r="AY807" s="284" t="s">
        <v>156</v>
      </c>
    </row>
    <row r="808" s="2" customFormat="1" ht="24.15" customHeight="1">
      <c r="A808" s="39"/>
      <c r="B808" s="40"/>
      <c r="C808" s="227" t="s">
        <v>964</v>
      </c>
      <c r="D808" s="227" t="s">
        <v>160</v>
      </c>
      <c r="E808" s="228" t="s">
        <v>2263</v>
      </c>
      <c r="F808" s="229" t="s">
        <v>2264</v>
      </c>
      <c r="G808" s="230" t="s">
        <v>1507</v>
      </c>
      <c r="H808" s="231">
        <v>1056.0909999999999</v>
      </c>
      <c r="I808" s="232"/>
      <c r="J808" s="233">
        <f>ROUND(I808*H808,2)</f>
        <v>0</v>
      </c>
      <c r="K808" s="229" t="s">
        <v>1177</v>
      </c>
      <c r="L808" s="45"/>
      <c r="M808" s="234" t="s">
        <v>1</v>
      </c>
      <c r="N808" s="235" t="s">
        <v>45</v>
      </c>
      <c r="O808" s="92"/>
      <c r="P808" s="236">
        <f>O808*H808</f>
        <v>0</v>
      </c>
      <c r="Q808" s="236">
        <v>0</v>
      </c>
      <c r="R808" s="236">
        <f>Q808*H808</f>
        <v>0</v>
      </c>
      <c r="S808" s="236">
        <v>0.001</v>
      </c>
      <c r="T808" s="237">
        <f>S808*H808</f>
        <v>1.0560909999999999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38" t="s">
        <v>229</v>
      </c>
      <c r="AT808" s="238" t="s">
        <v>160</v>
      </c>
      <c r="AU808" s="238" t="s">
        <v>90</v>
      </c>
      <c r="AY808" s="18" t="s">
        <v>156</v>
      </c>
      <c r="BE808" s="239">
        <f>IF(N808="základní",J808,0)</f>
        <v>0</v>
      </c>
      <c r="BF808" s="239">
        <f>IF(N808="snížená",J808,0)</f>
        <v>0</v>
      </c>
      <c r="BG808" s="239">
        <f>IF(N808="zákl. přenesená",J808,0)</f>
        <v>0</v>
      </c>
      <c r="BH808" s="239">
        <f>IF(N808="sníž. přenesená",J808,0)</f>
        <v>0</v>
      </c>
      <c r="BI808" s="239">
        <f>IF(N808="nulová",J808,0)</f>
        <v>0</v>
      </c>
      <c r="BJ808" s="18" t="s">
        <v>88</v>
      </c>
      <c r="BK808" s="239">
        <f>ROUND(I808*H808,2)</f>
        <v>0</v>
      </c>
      <c r="BL808" s="18" t="s">
        <v>229</v>
      </c>
      <c r="BM808" s="238" t="s">
        <v>2265</v>
      </c>
    </row>
    <row r="809" s="2" customFormat="1">
      <c r="A809" s="39"/>
      <c r="B809" s="40"/>
      <c r="C809" s="41"/>
      <c r="D809" s="240" t="s">
        <v>233</v>
      </c>
      <c r="E809" s="41"/>
      <c r="F809" s="241" t="s">
        <v>2266</v>
      </c>
      <c r="G809" s="41"/>
      <c r="H809" s="41"/>
      <c r="I809" s="242"/>
      <c r="J809" s="41"/>
      <c r="K809" s="41"/>
      <c r="L809" s="45"/>
      <c r="M809" s="243"/>
      <c r="N809" s="244"/>
      <c r="O809" s="92"/>
      <c r="P809" s="92"/>
      <c r="Q809" s="92"/>
      <c r="R809" s="92"/>
      <c r="S809" s="92"/>
      <c r="T809" s="93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T809" s="18" t="s">
        <v>233</v>
      </c>
      <c r="AU809" s="18" t="s">
        <v>90</v>
      </c>
    </row>
    <row r="810" s="15" customFormat="1">
      <c r="A810" s="15"/>
      <c r="B810" s="288"/>
      <c r="C810" s="289"/>
      <c r="D810" s="240" t="s">
        <v>443</v>
      </c>
      <c r="E810" s="290" t="s">
        <v>1</v>
      </c>
      <c r="F810" s="291" t="s">
        <v>1944</v>
      </c>
      <c r="G810" s="289"/>
      <c r="H810" s="290" t="s">
        <v>1</v>
      </c>
      <c r="I810" s="292"/>
      <c r="J810" s="289"/>
      <c r="K810" s="289"/>
      <c r="L810" s="293"/>
      <c r="M810" s="294"/>
      <c r="N810" s="295"/>
      <c r="O810" s="295"/>
      <c r="P810" s="295"/>
      <c r="Q810" s="295"/>
      <c r="R810" s="295"/>
      <c r="S810" s="295"/>
      <c r="T810" s="296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T810" s="297" t="s">
        <v>443</v>
      </c>
      <c r="AU810" s="297" t="s">
        <v>90</v>
      </c>
      <c r="AV810" s="15" t="s">
        <v>88</v>
      </c>
      <c r="AW810" s="15" t="s">
        <v>36</v>
      </c>
      <c r="AX810" s="15" t="s">
        <v>80</v>
      </c>
      <c r="AY810" s="297" t="s">
        <v>156</v>
      </c>
    </row>
    <row r="811" s="13" customFormat="1">
      <c r="A811" s="13"/>
      <c r="B811" s="263"/>
      <c r="C811" s="264"/>
      <c r="D811" s="240" t="s">
        <v>443</v>
      </c>
      <c r="E811" s="265" t="s">
        <v>1</v>
      </c>
      <c r="F811" s="266" t="s">
        <v>2267</v>
      </c>
      <c r="G811" s="264"/>
      <c r="H811" s="267">
        <v>1056.0909999999999</v>
      </c>
      <c r="I811" s="268"/>
      <c r="J811" s="264"/>
      <c r="K811" s="264"/>
      <c r="L811" s="269"/>
      <c r="M811" s="270"/>
      <c r="N811" s="271"/>
      <c r="O811" s="271"/>
      <c r="P811" s="271"/>
      <c r="Q811" s="271"/>
      <c r="R811" s="271"/>
      <c r="S811" s="271"/>
      <c r="T811" s="272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73" t="s">
        <v>443</v>
      </c>
      <c r="AU811" s="273" t="s">
        <v>90</v>
      </c>
      <c r="AV811" s="13" t="s">
        <v>90</v>
      </c>
      <c r="AW811" s="13" t="s">
        <v>36</v>
      </c>
      <c r="AX811" s="13" t="s">
        <v>80</v>
      </c>
      <c r="AY811" s="273" t="s">
        <v>156</v>
      </c>
    </row>
    <row r="812" s="14" customFormat="1">
      <c r="A812" s="14"/>
      <c r="B812" s="274"/>
      <c r="C812" s="275"/>
      <c r="D812" s="240" t="s">
        <v>443</v>
      </c>
      <c r="E812" s="276" t="s">
        <v>1</v>
      </c>
      <c r="F812" s="277" t="s">
        <v>445</v>
      </c>
      <c r="G812" s="275"/>
      <c r="H812" s="278">
        <v>1056.0909999999999</v>
      </c>
      <c r="I812" s="279"/>
      <c r="J812" s="275"/>
      <c r="K812" s="275"/>
      <c r="L812" s="280"/>
      <c r="M812" s="281"/>
      <c r="N812" s="282"/>
      <c r="O812" s="282"/>
      <c r="P812" s="282"/>
      <c r="Q812" s="282"/>
      <c r="R812" s="282"/>
      <c r="S812" s="282"/>
      <c r="T812" s="283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84" t="s">
        <v>443</v>
      </c>
      <c r="AU812" s="284" t="s">
        <v>90</v>
      </c>
      <c r="AV812" s="14" t="s">
        <v>172</v>
      </c>
      <c r="AW812" s="14" t="s">
        <v>36</v>
      </c>
      <c r="AX812" s="14" t="s">
        <v>88</v>
      </c>
      <c r="AY812" s="284" t="s">
        <v>156</v>
      </c>
    </row>
    <row r="813" s="2" customFormat="1" ht="24.15" customHeight="1">
      <c r="A813" s="39"/>
      <c r="B813" s="40"/>
      <c r="C813" s="227" t="s">
        <v>968</v>
      </c>
      <c r="D813" s="227" t="s">
        <v>160</v>
      </c>
      <c r="E813" s="228" t="s">
        <v>1554</v>
      </c>
      <c r="F813" s="229" t="s">
        <v>1555</v>
      </c>
      <c r="G813" s="230" t="s">
        <v>1241</v>
      </c>
      <c r="H813" s="231">
        <v>1.4470000000000001</v>
      </c>
      <c r="I813" s="232"/>
      <c r="J813" s="233">
        <f>ROUND(I813*H813,2)</f>
        <v>0</v>
      </c>
      <c r="K813" s="229" t="s">
        <v>1119</v>
      </c>
      <c r="L813" s="45"/>
      <c r="M813" s="234" t="s">
        <v>1</v>
      </c>
      <c r="N813" s="235" t="s">
        <v>45</v>
      </c>
      <c r="O813" s="92"/>
      <c r="P813" s="236">
        <f>O813*H813</f>
        <v>0</v>
      </c>
      <c r="Q813" s="236">
        <v>0</v>
      </c>
      <c r="R813" s="236">
        <f>Q813*H813</f>
        <v>0</v>
      </c>
      <c r="S813" s="236">
        <v>0</v>
      </c>
      <c r="T813" s="237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38" t="s">
        <v>229</v>
      </c>
      <c r="AT813" s="238" t="s">
        <v>160</v>
      </c>
      <c r="AU813" s="238" t="s">
        <v>90</v>
      </c>
      <c r="AY813" s="18" t="s">
        <v>156</v>
      </c>
      <c r="BE813" s="239">
        <f>IF(N813="základní",J813,0)</f>
        <v>0</v>
      </c>
      <c r="BF813" s="239">
        <f>IF(N813="snížená",J813,0)</f>
        <v>0</v>
      </c>
      <c r="BG813" s="239">
        <f>IF(N813="zákl. přenesená",J813,0)</f>
        <v>0</v>
      </c>
      <c r="BH813" s="239">
        <f>IF(N813="sníž. přenesená",J813,0)</f>
        <v>0</v>
      </c>
      <c r="BI813" s="239">
        <f>IF(N813="nulová",J813,0)</f>
        <v>0</v>
      </c>
      <c r="BJ813" s="18" t="s">
        <v>88</v>
      </c>
      <c r="BK813" s="239">
        <f>ROUND(I813*H813,2)</f>
        <v>0</v>
      </c>
      <c r="BL813" s="18" t="s">
        <v>229</v>
      </c>
      <c r="BM813" s="238" t="s">
        <v>2268</v>
      </c>
    </row>
    <row r="814" s="2" customFormat="1">
      <c r="A814" s="39"/>
      <c r="B814" s="40"/>
      <c r="C814" s="41"/>
      <c r="D814" s="240" t="s">
        <v>1121</v>
      </c>
      <c r="E814" s="41"/>
      <c r="F814" s="285" t="s">
        <v>1557</v>
      </c>
      <c r="G814" s="41"/>
      <c r="H814" s="41"/>
      <c r="I814" s="242"/>
      <c r="J814" s="41"/>
      <c r="K814" s="41"/>
      <c r="L814" s="45"/>
      <c r="M814" s="243"/>
      <c r="N814" s="244"/>
      <c r="O814" s="92"/>
      <c r="P814" s="92"/>
      <c r="Q814" s="92"/>
      <c r="R814" s="92"/>
      <c r="S814" s="92"/>
      <c r="T814" s="93"/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T814" s="18" t="s">
        <v>1121</v>
      </c>
      <c r="AU814" s="18" t="s">
        <v>90</v>
      </c>
    </row>
    <row r="815" s="2" customFormat="1">
      <c r="A815" s="39"/>
      <c r="B815" s="40"/>
      <c r="C815" s="41"/>
      <c r="D815" s="286" t="s">
        <v>1123</v>
      </c>
      <c r="E815" s="41"/>
      <c r="F815" s="287" t="s">
        <v>1558</v>
      </c>
      <c r="G815" s="41"/>
      <c r="H815" s="41"/>
      <c r="I815" s="242"/>
      <c r="J815" s="41"/>
      <c r="K815" s="41"/>
      <c r="L815" s="45"/>
      <c r="M815" s="243"/>
      <c r="N815" s="244"/>
      <c r="O815" s="92"/>
      <c r="P815" s="92"/>
      <c r="Q815" s="92"/>
      <c r="R815" s="92"/>
      <c r="S815" s="92"/>
      <c r="T815" s="93"/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T815" s="18" t="s">
        <v>1123</v>
      </c>
      <c r="AU815" s="18" t="s">
        <v>90</v>
      </c>
    </row>
    <row r="816" s="12" customFormat="1" ht="22.8" customHeight="1">
      <c r="A816" s="12"/>
      <c r="B816" s="211"/>
      <c r="C816" s="212"/>
      <c r="D816" s="213" t="s">
        <v>79</v>
      </c>
      <c r="E816" s="225" t="s">
        <v>2269</v>
      </c>
      <c r="F816" s="225" t="s">
        <v>2270</v>
      </c>
      <c r="G816" s="212"/>
      <c r="H816" s="212"/>
      <c r="I816" s="215"/>
      <c r="J816" s="226">
        <f>BK816</f>
        <v>0</v>
      </c>
      <c r="K816" s="212"/>
      <c r="L816" s="217"/>
      <c r="M816" s="218"/>
      <c r="N816" s="219"/>
      <c r="O816" s="219"/>
      <c r="P816" s="220">
        <f>SUM(P817:P826)</f>
        <v>0</v>
      </c>
      <c r="Q816" s="219"/>
      <c r="R816" s="220">
        <f>SUM(R817:R826)</f>
        <v>0.037191599999999998</v>
      </c>
      <c r="S816" s="219"/>
      <c r="T816" s="221">
        <f>SUM(T817:T826)</f>
        <v>0</v>
      </c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R816" s="222" t="s">
        <v>90</v>
      </c>
      <c r="AT816" s="223" t="s">
        <v>79</v>
      </c>
      <c r="AU816" s="223" t="s">
        <v>88</v>
      </c>
      <c r="AY816" s="222" t="s">
        <v>156</v>
      </c>
      <c r="BK816" s="224">
        <f>SUM(BK817:BK826)</f>
        <v>0</v>
      </c>
    </row>
    <row r="817" s="2" customFormat="1" ht="24.15" customHeight="1">
      <c r="A817" s="39"/>
      <c r="B817" s="40"/>
      <c r="C817" s="227" t="s">
        <v>972</v>
      </c>
      <c r="D817" s="227" t="s">
        <v>160</v>
      </c>
      <c r="E817" s="228" t="s">
        <v>2271</v>
      </c>
      <c r="F817" s="229" t="s">
        <v>2272</v>
      </c>
      <c r="G817" s="230" t="s">
        <v>1176</v>
      </c>
      <c r="H817" s="231">
        <v>103.31</v>
      </c>
      <c r="I817" s="232"/>
      <c r="J817" s="233">
        <f>ROUND(I817*H817,2)</f>
        <v>0</v>
      </c>
      <c r="K817" s="229" t="s">
        <v>1119</v>
      </c>
      <c r="L817" s="45"/>
      <c r="M817" s="234" t="s">
        <v>1</v>
      </c>
      <c r="N817" s="235" t="s">
        <v>45</v>
      </c>
      <c r="O817" s="92"/>
      <c r="P817" s="236">
        <f>O817*H817</f>
        <v>0</v>
      </c>
      <c r="Q817" s="236">
        <v>0.00021000000000000001</v>
      </c>
      <c r="R817" s="236">
        <f>Q817*H817</f>
        <v>0.021695100000000002</v>
      </c>
      <c r="S817" s="236">
        <v>0</v>
      </c>
      <c r="T817" s="237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38" t="s">
        <v>229</v>
      </c>
      <c r="AT817" s="238" t="s">
        <v>160</v>
      </c>
      <c r="AU817" s="238" t="s">
        <v>90</v>
      </c>
      <c r="AY817" s="18" t="s">
        <v>156</v>
      </c>
      <c r="BE817" s="239">
        <f>IF(N817="základní",J817,0)</f>
        <v>0</v>
      </c>
      <c r="BF817" s="239">
        <f>IF(N817="snížená",J817,0)</f>
        <v>0</v>
      </c>
      <c r="BG817" s="239">
        <f>IF(N817="zákl. přenesená",J817,0)</f>
        <v>0</v>
      </c>
      <c r="BH817" s="239">
        <f>IF(N817="sníž. přenesená",J817,0)</f>
        <v>0</v>
      </c>
      <c r="BI817" s="239">
        <f>IF(N817="nulová",J817,0)</f>
        <v>0</v>
      </c>
      <c r="BJ817" s="18" t="s">
        <v>88</v>
      </c>
      <c r="BK817" s="239">
        <f>ROUND(I817*H817,2)</f>
        <v>0</v>
      </c>
      <c r="BL817" s="18" t="s">
        <v>229</v>
      </c>
      <c r="BM817" s="238" t="s">
        <v>2273</v>
      </c>
    </row>
    <row r="818" s="2" customFormat="1">
      <c r="A818" s="39"/>
      <c r="B818" s="40"/>
      <c r="C818" s="41"/>
      <c r="D818" s="240" t="s">
        <v>1121</v>
      </c>
      <c r="E818" s="41"/>
      <c r="F818" s="285" t="s">
        <v>2274</v>
      </c>
      <c r="G818" s="41"/>
      <c r="H818" s="41"/>
      <c r="I818" s="242"/>
      <c r="J818" s="41"/>
      <c r="K818" s="41"/>
      <c r="L818" s="45"/>
      <c r="M818" s="243"/>
      <c r="N818" s="244"/>
      <c r="O818" s="92"/>
      <c r="P818" s="92"/>
      <c r="Q818" s="92"/>
      <c r="R818" s="92"/>
      <c r="S818" s="92"/>
      <c r="T818" s="93"/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T818" s="18" t="s">
        <v>1121</v>
      </c>
      <c r="AU818" s="18" t="s">
        <v>90</v>
      </c>
    </row>
    <row r="819" s="2" customFormat="1">
      <c r="A819" s="39"/>
      <c r="B819" s="40"/>
      <c r="C819" s="41"/>
      <c r="D819" s="286" t="s">
        <v>1123</v>
      </c>
      <c r="E819" s="41"/>
      <c r="F819" s="287" t="s">
        <v>2275</v>
      </c>
      <c r="G819" s="41"/>
      <c r="H819" s="41"/>
      <c r="I819" s="242"/>
      <c r="J819" s="41"/>
      <c r="K819" s="41"/>
      <c r="L819" s="45"/>
      <c r="M819" s="243"/>
      <c r="N819" s="244"/>
      <c r="O819" s="92"/>
      <c r="P819" s="92"/>
      <c r="Q819" s="92"/>
      <c r="R819" s="92"/>
      <c r="S819" s="92"/>
      <c r="T819" s="93"/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T819" s="18" t="s">
        <v>1123</v>
      </c>
      <c r="AU819" s="18" t="s">
        <v>90</v>
      </c>
    </row>
    <row r="820" s="13" customFormat="1">
      <c r="A820" s="13"/>
      <c r="B820" s="263"/>
      <c r="C820" s="264"/>
      <c r="D820" s="240" t="s">
        <v>443</v>
      </c>
      <c r="E820" s="265" t="s">
        <v>1</v>
      </c>
      <c r="F820" s="266" t="s">
        <v>2276</v>
      </c>
      <c r="G820" s="264"/>
      <c r="H820" s="267">
        <v>103.31</v>
      </c>
      <c r="I820" s="268"/>
      <c r="J820" s="264"/>
      <c r="K820" s="264"/>
      <c r="L820" s="269"/>
      <c r="M820" s="270"/>
      <c r="N820" s="271"/>
      <c r="O820" s="271"/>
      <c r="P820" s="271"/>
      <c r="Q820" s="271"/>
      <c r="R820" s="271"/>
      <c r="S820" s="271"/>
      <c r="T820" s="272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73" t="s">
        <v>443</v>
      </c>
      <c r="AU820" s="273" t="s">
        <v>90</v>
      </c>
      <c r="AV820" s="13" t="s">
        <v>90</v>
      </c>
      <c r="AW820" s="13" t="s">
        <v>36</v>
      </c>
      <c r="AX820" s="13" t="s">
        <v>80</v>
      </c>
      <c r="AY820" s="273" t="s">
        <v>156</v>
      </c>
    </row>
    <row r="821" s="14" customFormat="1">
      <c r="A821" s="14"/>
      <c r="B821" s="274"/>
      <c r="C821" s="275"/>
      <c r="D821" s="240" t="s">
        <v>443</v>
      </c>
      <c r="E821" s="276" t="s">
        <v>1</v>
      </c>
      <c r="F821" s="277" t="s">
        <v>445</v>
      </c>
      <c r="G821" s="275"/>
      <c r="H821" s="278">
        <v>103.31</v>
      </c>
      <c r="I821" s="279"/>
      <c r="J821" s="275"/>
      <c r="K821" s="275"/>
      <c r="L821" s="280"/>
      <c r="M821" s="281"/>
      <c r="N821" s="282"/>
      <c r="O821" s="282"/>
      <c r="P821" s="282"/>
      <c r="Q821" s="282"/>
      <c r="R821" s="282"/>
      <c r="S821" s="282"/>
      <c r="T821" s="283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84" t="s">
        <v>443</v>
      </c>
      <c r="AU821" s="284" t="s">
        <v>90</v>
      </c>
      <c r="AV821" s="14" t="s">
        <v>172</v>
      </c>
      <c r="AW821" s="14" t="s">
        <v>36</v>
      </c>
      <c r="AX821" s="14" t="s">
        <v>88</v>
      </c>
      <c r="AY821" s="284" t="s">
        <v>156</v>
      </c>
    </row>
    <row r="822" s="2" customFormat="1" ht="33" customHeight="1">
      <c r="A822" s="39"/>
      <c r="B822" s="40"/>
      <c r="C822" s="227" t="s">
        <v>977</v>
      </c>
      <c r="D822" s="227" t="s">
        <v>160</v>
      </c>
      <c r="E822" s="228" t="s">
        <v>2277</v>
      </c>
      <c r="F822" s="229" t="s">
        <v>2278</v>
      </c>
      <c r="G822" s="230" t="s">
        <v>1176</v>
      </c>
      <c r="H822" s="231">
        <v>103.31</v>
      </c>
      <c r="I822" s="232"/>
      <c r="J822" s="233">
        <f>ROUND(I822*H822,2)</f>
        <v>0</v>
      </c>
      <c r="K822" s="229" t="s">
        <v>1119</v>
      </c>
      <c r="L822" s="45"/>
      <c r="M822" s="234" t="s">
        <v>1</v>
      </c>
      <c r="N822" s="235" t="s">
        <v>45</v>
      </c>
      <c r="O822" s="92"/>
      <c r="P822" s="236">
        <f>O822*H822</f>
        <v>0</v>
      </c>
      <c r="Q822" s="236">
        <v>0.00014999999999999999</v>
      </c>
      <c r="R822" s="236">
        <f>Q822*H822</f>
        <v>0.015496499999999998</v>
      </c>
      <c r="S822" s="236">
        <v>0</v>
      </c>
      <c r="T822" s="237">
        <f>S822*H822</f>
        <v>0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38" t="s">
        <v>229</v>
      </c>
      <c r="AT822" s="238" t="s">
        <v>160</v>
      </c>
      <c r="AU822" s="238" t="s">
        <v>90</v>
      </c>
      <c r="AY822" s="18" t="s">
        <v>156</v>
      </c>
      <c r="BE822" s="239">
        <f>IF(N822="základní",J822,0)</f>
        <v>0</v>
      </c>
      <c r="BF822" s="239">
        <f>IF(N822="snížená",J822,0)</f>
        <v>0</v>
      </c>
      <c r="BG822" s="239">
        <f>IF(N822="zákl. přenesená",J822,0)</f>
        <v>0</v>
      </c>
      <c r="BH822" s="239">
        <f>IF(N822="sníž. přenesená",J822,0)</f>
        <v>0</v>
      </c>
      <c r="BI822" s="239">
        <f>IF(N822="nulová",J822,0)</f>
        <v>0</v>
      </c>
      <c r="BJ822" s="18" t="s">
        <v>88</v>
      </c>
      <c r="BK822" s="239">
        <f>ROUND(I822*H822,2)</f>
        <v>0</v>
      </c>
      <c r="BL822" s="18" t="s">
        <v>229</v>
      </c>
      <c r="BM822" s="238" t="s">
        <v>2279</v>
      </c>
    </row>
    <row r="823" s="2" customFormat="1">
      <c r="A823" s="39"/>
      <c r="B823" s="40"/>
      <c r="C823" s="41"/>
      <c r="D823" s="240" t="s">
        <v>1121</v>
      </c>
      <c r="E823" s="41"/>
      <c r="F823" s="285" t="s">
        <v>2280</v>
      </c>
      <c r="G823" s="41"/>
      <c r="H823" s="41"/>
      <c r="I823" s="242"/>
      <c r="J823" s="41"/>
      <c r="K823" s="41"/>
      <c r="L823" s="45"/>
      <c r="M823" s="243"/>
      <c r="N823" s="244"/>
      <c r="O823" s="92"/>
      <c r="P823" s="92"/>
      <c r="Q823" s="92"/>
      <c r="R823" s="92"/>
      <c r="S823" s="92"/>
      <c r="T823" s="93"/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T823" s="18" t="s">
        <v>1121</v>
      </c>
      <c r="AU823" s="18" t="s">
        <v>90</v>
      </c>
    </row>
    <row r="824" s="2" customFormat="1">
      <c r="A824" s="39"/>
      <c r="B824" s="40"/>
      <c r="C824" s="41"/>
      <c r="D824" s="286" t="s">
        <v>1123</v>
      </c>
      <c r="E824" s="41"/>
      <c r="F824" s="287" t="s">
        <v>2281</v>
      </c>
      <c r="G824" s="41"/>
      <c r="H824" s="41"/>
      <c r="I824" s="242"/>
      <c r="J824" s="41"/>
      <c r="K824" s="41"/>
      <c r="L824" s="45"/>
      <c r="M824" s="243"/>
      <c r="N824" s="244"/>
      <c r="O824" s="92"/>
      <c r="P824" s="92"/>
      <c r="Q824" s="92"/>
      <c r="R824" s="92"/>
      <c r="S824" s="92"/>
      <c r="T824" s="93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1123</v>
      </c>
      <c r="AU824" s="18" t="s">
        <v>90</v>
      </c>
    </row>
    <row r="825" s="13" customFormat="1">
      <c r="A825" s="13"/>
      <c r="B825" s="263"/>
      <c r="C825" s="264"/>
      <c r="D825" s="240" t="s">
        <v>443</v>
      </c>
      <c r="E825" s="265" t="s">
        <v>1</v>
      </c>
      <c r="F825" s="266" t="s">
        <v>2276</v>
      </c>
      <c r="G825" s="264"/>
      <c r="H825" s="267">
        <v>103.31</v>
      </c>
      <c r="I825" s="268"/>
      <c r="J825" s="264"/>
      <c r="K825" s="264"/>
      <c r="L825" s="269"/>
      <c r="M825" s="270"/>
      <c r="N825" s="271"/>
      <c r="O825" s="271"/>
      <c r="P825" s="271"/>
      <c r="Q825" s="271"/>
      <c r="R825" s="271"/>
      <c r="S825" s="271"/>
      <c r="T825" s="272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73" t="s">
        <v>443</v>
      </c>
      <c r="AU825" s="273" t="s">
        <v>90</v>
      </c>
      <c r="AV825" s="13" t="s">
        <v>90</v>
      </c>
      <c r="AW825" s="13" t="s">
        <v>36</v>
      </c>
      <c r="AX825" s="13" t="s">
        <v>80</v>
      </c>
      <c r="AY825" s="273" t="s">
        <v>156</v>
      </c>
    </row>
    <row r="826" s="14" customFormat="1">
      <c r="A826" s="14"/>
      <c r="B826" s="274"/>
      <c r="C826" s="275"/>
      <c r="D826" s="240" t="s">
        <v>443</v>
      </c>
      <c r="E826" s="276" t="s">
        <v>1</v>
      </c>
      <c r="F826" s="277" t="s">
        <v>445</v>
      </c>
      <c r="G826" s="275"/>
      <c r="H826" s="278">
        <v>103.31</v>
      </c>
      <c r="I826" s="279"/>
      <c r="J826" s="275"/>
      <c r="K826" s="275"/>
      <c r="L826" s="280"/>
      <c r="M826" s="281"/>
      <c r="N826" s="282"/>
      <c r="O826" s="282"/>
      <c r="P826" s="282"/>
      <c r="Q826" s="282"/>
      <c r="R826" s="282"/>
      <c r="S826" s="282"/>
      <c r="T826" s="283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84" t="s">
        <v>443</v>
      </c>
      <c r="AU826" s="284" t="s">
        <v>90</v>
      </c>
      <c r="AV826" s="14" t="s">
        <v>172</v>
      </c>
      <c r="AW826" s="14" t="s">
        <v>36</v>
      </c>
      <c r="AX826" s="14" t="s">
        <v>88</v>
      </c>
      <c r="AY826" s="284" t="s">
        <v>156</v>
      </c>
    </row>
    <row r="827" s="12" customFormat="1" ht="25.92" customHeight="1">
      <c r="A827" s="12"/>
      <c r="B827" s="211"/>
      <c r="C827" s="212"/>
      <c r="D827" s="213" t="s">
        <v>79</v>
      </c>
      <c r="E827" s="214" t="s">
        <v>439</v>
      </c>
      <c r="F827" s="214" t="s">
        <v>1572</v>
      </c>
      <c r="G827" s="212"/>
      <c r="H827" s="212"/>
      <c r="I827" s="215"/>
      <c r="J827" s="216">
        <f>BK827</f>
        <v>0</v>
      </c>
      <c r="K827" s="212"/>
      <c r="L827" s="217"/>
      <c r="M827" s="218"/>
      <c r="N827" s="219"/>
      <c r="O827" s="219"/>
      <c r="P827" s="220">
        <f>P828</f>
        <v>0</v>
      </c>
      <c r="Q827" s="219"/>
      <c r="R827" s="220">
        <f>R828</f>
        <v>0.024409800000000002</v>
      </c>
      <c r="S827" s="219"/>
      <c r="T827" s="221">
        <f>T828</f>
        <v>0</v>
      </c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R827" s="222" t="s">
        <v>155</v>
      </c>
      <c r="AT827" s="223" t="s">
        <v>79</v>
      </c>
      <c r="AU827" s="223" t="s">
        <v>80</v>
      </c>
      <c r="AY827" s="222" t="s">
        <v>156</v>
      </c>
      <c r="BK827" s="224">
        <f>BK828</f>
        <v>0</v>
      </c>
    </row>
    <row r="828" s="12" customFormat="1" ht="22.8" customHeight="1">
      <c r="A828" s="12"/>
      <c r="B828" s="211"/>
      <c r="C828" s="212"/>
      <c r="D828" s="213" t="s">
        <v>79</v>
      </c>
      <c r="E828" s="225" t="s">
        <v>2282</v>
      </c>
      <c r="F828" s="225" t="s">
        <v>2283</v>
      </c>
      <c r="G828" s="212"/>
      <c r="H828" s="212"/>
      <c r="I828" s="215"/>
      <c r="J828" s="226">
        <f>BK828</f>
        <v>0</v>
      </c>
      <c r="K828" s="212"/>
      <c r="L828" s="217"/>
      <c r="M828" s="218"/>
      <c r="N828" s="219"/>
      <c r="O828" s="219"/>
      <c r="P828" s="220">
        <f>SUM(P829:P839)</f>
        <v>0</v>
      </c>
      <c r="Q828" s="219"/>
      <c r="R828" s="220">
        <f>SUM(R829:R839)</f>
        <v>0.024409800000000002</v>
      </c>
      <c r="S828" s="219"/>
      <c r="T828" s="221">
        <f>SUM(T829:T839)</f>
        <v>0</v>
      </c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R828" s="222" t="s">
        <v>164</v>
      </c>
      <c r="AT828" s="223" t="s">
        <v>79</v>
      </c>
      <c r="AU828" s="223" t="s">
        <v>88</v>
      </c>
      <c r="AY828" s="222" t="s">
        <v>156</v>
      </c>
      <c r="BK828" s="224">
        <f>SUM(BK829:BK839)</f>
        <v>0</v>
      </c>
    </row>
    <row r="829" s="2" customFormat="1" ht="16.5" customHeight="1">
      <c r="A829" s="39"/>
      <c r="B829" s="40"/>
      <c r="C829" s="227" t="s">
        <v>981</v>
      </c>
      <c r="D829" s="227" t="s">
        <v>160</v>
      </c>
      <c r="E829" s="228" t="s">
        <v>2284</v>
      </c>
      <c r="F829" s="229" t="s">
        <v>2285</v>
      </c>
      <c r="G829" s="230" t="s">
        <v>946</v>
      </c>
      <c r="H829" s="231">
        <v>4.2000000000000002</v>
      </c>
      <c r="I829" s="232"/>
      <c r="J829" s="233">
        <f>ROUND(I829*H829,2)</f>
        <v>0</v>
      </c>
      <c r="K829" s="229" t="s">
        <v>1177</v>
      </c>
      <c r="L829" s="45"/>
      <c r="M829" s="234" t="s">
        <v>1</v>
      </c>
      <c r="N829" s="235" t="s">
        <v>45</v>
      </c>
      <c r="O829" s="92"/>
      <c r="P829" s="236">
        <f>O829*H829</f>
        <v>0</v>
      </c>
      <c r="Q829" s="236">
        <v>0</v>
      </c>
      <c r="R829" s="236">
        <f>Q829*H829</f>
        <v>0</v>
      </c>
      <c r="S829" s="236">
        <v>0</v>
      </c>
      <c r="T829" s="237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38" t="s">
        <v>679</v>
      </c>
      <c r="AT829" s="238" t="s">
        <v>160</v>
      </c>
      <c r="AU829" s="238" t="s">
        <v>90</v>
      </c>
      <c r="AY829" s="18" t="s">
        <v>156</v>
      </c>
      <c r="BE829" s="239">
        <f>IF(N829="základní",J829,0)</f>
        <v>0</v>
      </c>
      <c r="BF829" s="239">
        <f>IF(N829="snížená",J829,0)</f>
        <v>0</v>
      </c>
      <c r="BG829" s="239">
        <f>IF(N829="zákl. přenesená",J829,0)</f>
        <v>0</v>
      </c>
      <c r="BH829" s="239">
        <f>IF(N829="sníž. přenesená",J829,0)</f>
        <v>0</v>
      </c>
      <c r="BI829" s="239">
        <f>IF(N829="nulová",J829,0)</f>
        <v>0</v>
      </c>
      <c r="BJ829" s="18" t="s">
        <v>88</v>
      </c>
      <c r="BK829" s="239">
        <f>ROUND(I829*H829,2)</f>
        <v>0</v>
      </c>
      <c r="BL829" s="18" t="s">
        <v>679</v>
      </c>
      <c r="BM829" s="238" t="s">
        <v>2286</v>
      </c>
    </row>
    <row r="830" s="15" customFormat="1">
      <c r="A830" s="15"/>
      <c r="B830" s="288"/>
      <c r="C830" s="289"/>
      <c r="D830" s="240" t="s">
        <v>443</v>
      </c>
      <c r="E830" s="290" t="s">
        <v>1</v>
      </c>
      <c r="F830" s="291" t="s">
        <v>2287</v>
      </c>
      <c r="G830" s="289"/>
      <c r="H830" s="290" t="s">
        <v>1</v>
      </c>
      <c r="I830" s="292"/>
      <c r="J830" s="289"/>
      <c r="K830" s="289"/>
      <c r="L830" s="293"/>
      <c r="M830" s="294"/>
      <c r="N830" s="295"/>
      <c r="O830" s="295"/>
      <c r="P830" s="295"/>
      <c r="Q830" s="295"/>
      <c r="R830" s="295"/>
      <c r="S830" s="295"/>
      <c r="T830" s="296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T830" s="297" t="s">
        <v>443</v>
      </c>
      <c r="AU830" s="297" t="s">
        <v>90</v>
      </c>
      <c r="AV830" s="15" t="s">
        <v>88</v>
      </c>
      <c r="AW830" s="15" t="s">
        <v>36</v>
      </c>
      <c r="AX830" s="15" t="s">
        <v>80</v>
      </c>
      <c r="AY830" s="297" t="s">
        <v>156</v>
      </c>
    </row>
    <row r="831" s="13" customFormat="1">
      <c r="A831" s="13"/>
      <c r="B831" s="263"/>
      <c r="C831" s="264"/>
      <c r="D831" s="240" t="s">
        <v>443</v>
      </c>
      <c r="E831" s="265" t="s">
        <v>1</v>
      </c>
      <c r="F831" s="266" t="s">
        <v>2288</v>
      </c>
      <c r="G831" s="264"/>
      <c r="H831" s="267">
        <v>4.2000000000000002</v>
      </c>
      <c r="I831" s="268"/>
      <c r="J831" s="264"/>
      <c r="K831" s="264"/>
      <c r="L831" s="269"/>
      <c r="M831" s="270"/>
      <c r="N831" s="271"/>
      <c r="O831" s="271"/>
      <c r="P831" s="271"/>
      <c r="Q831" s="271"/>
      <c r="R831" s="271"/>
      <c r="S831" s="271"/>
      <c r="T831" s="272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73" t="s">
        <v>443</v>
      </c>
      <c r="AU831" s="273" t="s">
        <v>90</v>
      </c>
      <c r="AV831" s="13" t="s">
        <v>90</v>
      </c>
      <c r="AW831" s="13" t="s">
        <v>36</v>
      </c>
      <c r="AX831" s="13" t="s">
        <v>80</v>
      </c>
      <c r="AY831" s="273" t="s">
        <v>156</v>
      </c>
    </row>
    <row r="832" s="14" customFormat="1">
      <c r="A832" s="14"/>
      <c r="B832" s="274"/>
      <c r="C832" s="275"/>
      <c r="D832" s="240" t="s">
        <v>443</v>
      </c>
      <c r="E832" s="276" t="s">
        <v>1</v>
      </c>
      <c r="F832" s="277" t="s">
        <v>445</v>
      </c>
      <c r="G832" s="275"/>
      <c r="H832" s="278">
        <v>4.2000000000000002</v>
      </c>
      <c r="I832" s="279"/>
      <c r="J832" s="275"/>
      <c r="K832" s="275"/>
      <c r="L832" s="280"/>
      <c r="M832" s="281"/>
      <c r="N832" s="282"/>
      <c r="O832" s="282"/>
      <c r="P832" s="282"/>
      <c r="Q832" s="282"/>
      <c r="R832" s="282"/>
      <c r="S832" s="282"/>
      <c r="T832" s="283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84" t="s">
        <v>443</v>
      </c>
      <c r="AU832" s="284" t="s">
        <v>90</v>
      </c>
      <c r="AV832" s="14" t="s">
        <v>172</v>
      </c>
      <c r="AW832" s="14" t="s">
        <v>36</v>
      </c>
      <c r="AX832" s="14" t="s">
        <v>88</v>
      </c>
      <c r="AY832" s="284" t="s">
        <v>156</v>
      </c>
    </row>
    <row r="833" s="2" customFormat="1" ht="16.5" customHeight="1">
      <c r="A833" s="39"/>
      <c r="B833" s="40"/>
      <c r="C833" s="227" t="s">
        <v>986</v>
      </c>
      <c r="D833" s="227" t="s">
        <v>160</v>
      </c>
      <c r="E833" s="228" t="s">
        <v>2289</v>
      </c>
      <c r="F833" s="229" t="s">
        <v>2290</v>
      </c>
      <c r="G833" s="230" t="s">
        <v>1176</v>
      </c>
      <c r="H833" s="231">
        <v>3.4380000000000002</v>
      </c>
      <c r="I833" s="232"/>
      <c r="J833" s="233">
        <f>ROUND(I833*H833,2)</f>
        <v>0</v>
      </c>
      <c r="K833" s="229" t="s">
        <v>1119</v>
      </c>
      <c r="L833" s="45"/>
      <c r="M833" s="234" t="s">
        <v>1</v>
      </c>
      <c r="N833" s="235" t="s">
        <v>45</v>
      </c>
      <c r="O833" s="92"/>
      <c r="P833" s="236">
        <f>O833*H833</f>
        <v>0</v>
      </c>
      <c r="Q833" s="236">
        <v>0</v>
      </c>
      <c r="R833" s="236">
        <f>Q833*H833</f>
        <v>0</v>
      </c>
      <c r="S833" s="236">
        <v>0</v>
      </c>
      <c r="T833" s="237">
        <f>S833*H833</f>
        <v>0</v>
      </c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R833" s="238" t="s">
        <v>679</v>
      </c>
      <c r="AT833" s="238" t="s">
        <v>160</v>
      </c>
      <c r="AU833" s="238" t="s">
        <v>90</v>
      </c>
      <c r="AY833" s="18" t="s">
        <v>156</v>
      </c>
      <c r="BE833" s="239">
        <f>IF(N833="základní",J833,0)</f>
        <v>0</v>
      </c>
      <c r="BF833" s="239">
        <f>IF(N833="snížená",J833,0)</f>
        <v>0</v>
      </c>
      <c r="BG833" s="239">
        <f>IF(N833="zákl. přenesená",J833,0)</f>
        <v>0</v>
      </c>
      <c r="BH833" s="239">
        <f>IF(N833="sníž. přenesená",J833,0)</f>
        <v>0</v>
      </c>
      <c r="BI833" s="239">
        <f>IF(N833="nulová",J833,0)</f>
        <v>0</v>
      </c>
      <c r="BJ833" s="18" t="s">
        <v>88</v>
      </c>
      <c r="BK833" s="239">
        <f>ROUND(I833*H833,2)</f>
        <v>0</v>
      </c>
      <c r="BL833" s="18" t="s">
        <v>679</v>
      </c>
      <c r="BM833" s="238" t="s">
        <v>2291</v>
      </c>
    </row>
    <row r="834" s="2" customFormat="1">
      <c r="A834" s="39"/>
      <c r="B834" s="40"/>
      <c r="C834" s="41"/>
      <c r="D834" s="240" t="s">
        <v>1121</v>
      </c>
      <c r="E834" s="41"/>
      <c r="F834" s="285" t="s">
        <v>2292</v>
      </c>
      <c r="G834" s="41"/>
      <c r="H834" s="41"/>
      <c r="I834" s="242"/>
      <c r="J834" s="41"/>
      <c r="K834" s="41"/>
      <c r="L834" s="45"/>
      <c r="M834" s="243"/>
      <c r="N834" s="244"/>
      <c r="O834" s="92"/>
      <c r="P834" s="92"/>
      <c r="Q834" s="92"/>
      <c r="R834" s="92"/>
      <c r="S834" s="92"/>
      <c r="T834" s="93"/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T834" s="18" t="s">
        <v>1121</v>
      </c>
      <c r="AU834" s="18" t="s">
        <v>90</v>
      </c>
    </row>
    <row r="835" s="2" customFormat="1">
      <c r="A835" s="39"/>
      <c r="B835" s="40"/>
      <c r="C835" s="41"/>
      <c r="D835" s="286" t="s">
        <v>1123</v>
      </c>
      <c r="E835" s="41"/>
      <c r="F835" s="287" t="s">
        <v>2293</v>
      </c>
      <c r="G835" s="41"/>
      <c r="H835" s="41"/>
      <c r="I835" s="242"/>
      <c r="J835" s="41"/>
      <c r="K835" s="41"/>
      <c r="L835" s="45"/>
      <c r="M835" s="243"/>
      <c r="N835" s="244"/>
      <c r="O835" s="92"/>
      <c r="P835" s="92"/>
      <c r="Q835" s="92"/>
      <c r="R835" s="92"/>
      <c r="S835" s="92"/>
      <c r="T835" s="93"/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T835" s="18" t="s">
        <v>1123</v>
      </c>
      <c r="AU835" s="18" t="s">
        <v>90</v>
      </c>
    </row>
    <row r="836" s="15" customFormat="1">
      <c r="A836" s="15"/>
      <c r="B836" s="288"/>
      <c r="C836" s="289"/>
      <c r="D836" s="240" t="s">
        <v>443</v>
      </c>
      <c r="E836" s="290" t="s">
        <v>1</v>
      </c>
      <c r="F836" s="291" t="s">
        <v>2294</v>
      </c>
      <c r="G836" s="289"/>
      <c r="H836" s="290" t="s">
        <v>1</v>
      </c>
      <c r="I836" s="292"/>
      <c r="J836" s="289"/>
      <c r="K836" s="289"/>
      <c r="L836" s="293"/>
      <c r="M836" s="294"/>
      <c r="N836" s="295"/>
      <c r="O836" s="295"/>
      <c r="P836" s="295"/>
      <c r="Q836" s="295"/>
      <c r="R836" s="295"/>
      <c r="S836" s="295"/>
      <c r="T836" s="296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97" t="s">
        <v>443</v>
      </c>
      <c r="AU836" s="297" t="s">
        <v>90</v>
      </c>
      <c r="AV836" s="15" t="s">
        <v>88</v>
      </c>
      <c r="AW836" s="15" t="s">
        <v>36</v>
      </c>
      <c r="AX836" s="15" t="s">
        <v>80</v>
      </c>
      <c r="AY836" s="297" t="s">
        <v>156</v>
      </c>
    </row>
    <row r="837" s="13" customFormat="1">
      <c r="A837" s="13"/>
      <c r="B837" s="263"/>
      <c r="C837" s="264"/>
      <c r="D837" s="240" t="s">
        <v>443</v>
      </c>
      <c r="E837" s="265" t="s">
        <v>1</v>
      </c>
      <c r="F837" s="266" t="s">
        <v>2295</v>
      </c>
      <c r="G837" s="264"/>
      <c r="H837" s="267">
        <v>3.4380000000000002</v>
      </c>
      <c r="I837" s="268"/>
      <c r="J837" s="264"/>
      <c r="K837" s="264"/>
      <c r="L837" s="269"/>
      <c r="M837" s="270"/>
      <c r="N837" s="271"/>
      <c r="O837" s="271"/>
      <c r="P837" s="271"/>
      <c r="Q837" s="271"/>
      <c r="R837" s="271"/>
      <c r="S837" s="271"/>
      <c r="T837" s="272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73" t="s">
        <v>443</v>
      </c>
      <c r="AU837" s="273" t="s">
        <v>90</v>
      </c>
      <c r="AV837" s="13" t="s">
        <v>90</v>
      </c>
      <c r="AW837" s="13" t="s">
        <v>36</v>
      </c>
      <c r="AX837" s="13" t="s">
        <v>80</v>
      </c>
      <c r="AY837" s="273" t="s">
        <v>156</v>
      </c>
    </row>
    <row r="838" s="14" customFormat="1">
      <c r="A838" s="14"/>
      <c r="B838" s="274"/>
      <c r="C838" s="275"/>
      <c r="D838" s="240" t="s">
        <v>443</v>
      </c>
      <c r="E838" s="276" t="s">
        <v>1</v>
      </c>
      <c r="F838" s="277" t="s">
        <v>445</v>
      </c>
      <c r="G838" s="275"/>
      <c r="H838" s="278">
        <v>3.4380000000000002</v>
      </c>
      <c r="I838" s="279"/>
      <c r="J838" s="275"/>
      <c r="K838" s="275"/>
      <c r="L838" s="280"/>
      <c r="M838" s="281"/>
      <c r="N838" s="282"/>
      <c r="O838" s="282"/>
      <c r="P838" s="282"/>
      <c r="Q838" s="282"/>
      <c r="R838" s="282"/>
      <c r="S838" s="282"/>
      <c r="T838" s="283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84" t="s">
        <v>443</v>
      </c>
      <c r="AU838" s="284" t="s">
        <v>90</v>
      </c>
      <c r="AV838" s="14" t="s">
        <v>172</v>
      </c>
      <c r="AW838" s="14" t="s">
        <v>36</v>
      </c>
      <c r="AX838" s="14" t="s">
        <v>88</v>
      </c>
      <c r="AY838" s="284" t="s">
        <v>156</v>
      </c>
    </row>
    <row r="839" s="2" customFormat="1" ht="16.5" customHeight="1">
      <c r="A839" s="39"/>
      <c r="B839" s="40"/>
      <c r="C839" s="253" t="s">
        <v>990</v>
      </c>
      <c r="D839" s="253" t="s">
        <v>439</v>
      </c>
      <c r="E839" s="254" t="s">
        <v>2296</v>
      </c>
      <c r="F839" s="255" t="s">
        <v>2297</v>
      </c>
      <c r="G839" s="256" t="s">
        <v>1176</v>
      </c>
      <c r="H839" s="257">
        <v>3.4380000000000002</v>
      </c>
      <c r="I839" s="258"/>
      <c r="J839" s="259">
        <f>ROUND(I839*H839,2)</f>
        <v>0</v>
      </c>
      <c r="K839" s="255" t="s">
        <v>1177</v>
      </c>
      <c r="L839" s="260"/>
      <c r="M839" s="261" t="s">
        <v>1</v>
      </c>
      <c r="N839" s="262" t="s">
        <v>45</v>
      </c>
      <c r="O839" s="92"/>
      <c r="P839" s="236">
        <f>O839*H839</f>
        <v>0</v>
      </c>
      <c r="Q839" s="236">
        <v>0.0071000000000000004</v>
      </c>
      <c r="R839" s="236">
        <f>Q839*H839</f>
        <v>0.024409800000000002</v>
      </c>
      <c r="S839" s="236">
        <v>0</v>
      </c>
      <c r="T839" s="237">
        <f>S839*H839</f>
        <v>0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38" t="s">
        <v>972</v>
      </c>
      <c r="AT839" s="238" t="s">
        <v>439</v>
      </c>
      <c r="AU839" s="238" t="s">
        <v>90</v>
      </c>
      <c r="AY839" s="18" t="s">
        <v>156</v>
      </c>
      <c r="BE839" s="239">
        <f>IF(N839="základní",J839,0)</f>
        <v>0</v>
      </c>
      <c r="BF839" s="239">
        <f>IF(N839="snížená",J839,0)</f>
        <v>0</v>
      </c>
      <c r="BG839" s="239">
        <f>IF(N839="zákl. přenesená",J839,0)</f>
        <v>0</v>
      </c>
      <c r="BH839" s="239">
        <f>IF(N839="sníž. přenesená",J839,0)</f>
        <v>0</v>
      </c>
      <c r="BI839" s="239">
        <f>IF(N839="nulová",J839,0)</f>
        <v>0</v>
      </c>
      <c r="BJ839" s="18" t="s">
        <v>88</v>
      </c>
      <c r="BK839" s="239">
        <f>ROUND(I839*H839,2)</f>
        <v>0</v>
      </c>
      <c r="BL839" s="18" t="s">
        <v>972</v>
      </c>
      <c r="BM839" s="238" t="s">
        <v>2298</v>
      </c>
    </row>
    <row r="840" s="12" customFormat="1" ht="25.92" customHeight="1">
      <c r="A840" s="12"/>
      <c r="B840" s="211"/>
      <c r="C840" s="212"/>
      <c r="D840" s="213" t="s">
        <v>79</v>
      </c>
      <c r="E840" s="214" t="s">
        <v>1590</v>
      </c>
      <c r="F840" s="214" t="s">
        <v>1591</v>
      </c>
      <c r="G840" s="212"/>
      <c r="H840" s="212"/>
      <c r="I840" s="215"/>
      <c r="J840" s="216">
        <f>BK840</f>
        <v>0</v>
      </c>
      <c r="K840" s="212"/>
      <c r="L840" s="217"/>
      <c r="M840" s="218"/>
      <c r="N840" s="219"/>
      <c r="O840" s="219"/>
      <c r="P840" s="220">
        <f>SUM(P841:P843)</f>
        <v>0</v>
      </c>
      <c r="Q840" s="219"/>
      <c r="R840" s="220">
        <f>SUM(R841:R843)</f>
        <v>0</v>
      </c>
      <c r="S840" s="219"/>
      <c r="T840" s="221">
        <f>SUM(T841:T843)</f>
        <v>0</v>
      </c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R840" s="222" t="s">
        <v>155</v>
      </c>
      <c r="AT840" s="223" t="s">
        <v>79</v>
      </c>
      <c r="AU840" s="223" t="s">
        <v>80</v>
      </c>
      <c r="AY840" s="222" t="s">
        <v>156</v>
      </c>
      <c r="BK840" s="224">
        <f>SUM(BK841:BK843)</f>
        <v>0</v>
      </c>
    </row>
    <row r="841" s="2" customFormat="1" ht="37.8" customHeight="1">
      <c r="A841" s="39"/>
      <c r="B841" s="40"/>
      <c r="C841" s="227" t="s">
        <v>994</v>
      </c>
      <c r="D841" s="227" t="s">
        <v>160</v>
      </c>
      <c r="E841" s="228" t="s">
        <v>2299</v>
      </c>
      <c r="F841" s="229" t="s">
        <v>2300</v>
      </c>
      <c r="G841" s="230" t="s">
        <v>390</v>
      </c>
      <c r="H841" s="231">
        <v>1</v>
      </c>
      <c r="I841" s="232"/>
      <c r="J841" s="233">
        <f>ROUND(I841*H841,2)</f>
        <v>0</v>
      </c>
      <c r="K841" s="229" t="s">
        <v>1177</v>
      </c>
      <c r="L841" s="45"/>
      <c r="M841" s="234" t="s">
        <v>1</v>
      </c>
      <c r="N841" s="235" t="s">
        <v>45</v>
      </c>
      <c r="O841" s="92"/>
      <c r="P841" s="236">
        <f>O841*H841</f>
        <v>0</v>
      </c>
      <c r="Q841" s="236">
        <v>0</v>
      </c>
      <c r="R841" s="236">
        <f>Q841*H841</f>
        <v>0</v>
      </c>
      <c r="S841" s="236">
        <v>0</v>
      </c>
      <c r="T841" s="237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38" t="s">
        <v>2301</v>
      </c>
      <c r="AT841" s="238" t="s">
        <v>160</v>
      </c>
      <c r="AU841" s="238" t="s">
        <v>88</v>
      </c>
      <c r="AY841" s="18" t="s">
        <v>156</v>
      </c>
      <c r="BE841" s="239">
        <f>IF(N841="základní",J841,0)</f>
        <v>0</v>
      </c>
      <c r="BF841" s="239">
        <f>IF(N841="snížená",J841,0)</f>
        <v>0</v>
      </c>
      <c r="BG841" s="239">
        <f>IF(N841="zákl. přenesená",J841,0)</f>
        <v>0</v>
      </c>
      <c r="BH841" s="239">
        <f>IF(N841="sníž. přenesená",J841,0)</f>
        <v>0</v>
      </c>
      <c r="BI841" s="239">
        <f>IF(N841="nulová",J841,0)</f>
        <v>0</v>
      </c>
      <c r="BJ841" s="18" t="s">
        <v>88</v>
      </c>
      <c r="BK841" s="239">
        <f>ROUND(I841*H841,2)</f>
        <v>0</v>
      </c>
      <c r="BL841" s="18" t="s">
        <v>2301</v>
      </c>
      <c r="BM841" s="238" t="s">
        <v>2302</v>
      </c>
    </row>
    <row r="842" s="2" customFormat="1" ht="16.5" customHeight="1">
      <c r="A842" s="39"/>
      <c r="B842" s="40"/>
      <c r="C842" s="253" t="s">
        <v>999</v>
      </c>
      <c r="D842" s="253" t="s">
        <v>439</v>
      </c>
      <c r="E842" s="254" t="s">
        <v>2303</v>
      </c>
      <c r="F842" s="255" t="s">
        <v>2304</v>
      </c>
      <c r="G842" s="256" t="s">
        <v>317</v>
      </c>
      <c r="H842" s="257">
        <v>1</v>
      </c>
      <c r="I842" s="258"/>
      <c r="J842" s="259">
        <f>ROUND(I842*H842,2)</f>
        <v>0</v>
      </c>
      <c r="K842" s="255" t="s">
        <v>1177</v>
      </c>
      <c r="L842" s="260"/>
      <c r="M842" s="261" t="s">
        <v>1</v>
      </c>
      <c r="N842" s="262" t="s">
        <v>45</v>
      </c>
      <c r="O842" s="92"/>
      <c r="P842" s="236">
        <f>O842*H842</f>
        <v>0</v>
      </c>
      <c r="Q842" s="236">
        <v>0</v>
      </c>
      <c r="R842" s="236">
        <f>Q842*H842</f>
        <v>0</v>
      </c>
      <c r="S842" s="236">
        <v>0</v>
      </c>
      <c r="T842" s="237">
        <f>S842*H842</f>
        <v>0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38" t="s">
        <v>2301</v>
      </c>
      <c r="AT842" s="238" t="s">
        <v>439</v>
      </c>
      <c r="AU842" s="238" t="s">
        <v>88</v>
      </c>
      <c r="AY842" s="18" t="s">
        <v>156</v>
      </c>
      <c r="BE842" s="239">
        <f>IF(N842="základní",J842,0)</f>
        <v>0</v>
      </c>
      <c r="BF842" s="239">
        <f>IF(N842="snížená",J842,0)</f>
        <v>0</v>
      </c>
      <c r="BG842" s="239">
        <f>IF(N842="zákl. přenesená",J842,0)</f>
        <v>0</v>
      </c>
      <c r="BH842" s="239">
        <f>IF(N842="sníž. přenesená",J842,0)</f>
        <v>0</v>
      </c>
      <c r="BI842" s="239">
        <f>IF(N842="nulová",J842,0)</f>
        <v>0</v>
      </c>
      <c r="BJ842" s="18" t="s">
        <v>88</v>
      </c>
      <c r="BK842" s="239">
        <f>ROUND(I842*H842,2)</f>
        <v>0</v>
      </c>
      <c r="BL842" s="18" t="s">
        <v>2301</v>
      </c>
      <c r="BM842" s="238" t="s">
        <v>2305</v>
      </c>
    </row>
    <row r="843" s="2" customFormat="1" ht="16.5" customHeight="1">
      <c r="A843" s="39"/>
      <c r="B843" s="40"/>
      <c r="C843" s="253" t="s">
        <v>1003</v>
      </c>
      <c r="D843" s="253" t="s">
        <v>439</v>
      </c>
      <c r="E843" s="254" t="s">
        <v>2306</v>
      </c>
      <c r="F843" s="255" t="s">
        <v>2307</v>
      </c>
      <c r="G843" s="256" t="s">
        <v>317</v>
      </c>
      <c r="H843" s="257">
        <v>1</v>
      </c>
      <c r="I843" s="258"/>
      <c r="J843" s="259">
        <f>ROUND(I843*H843,2)</f>
        <v>0</v>
      </c>
      <c r="K843" s="255" t="s">
        <v>1177</v>
      </c>
      <c r="L843" s="260"/>
      <c r="M843" s="312" t="s">
        <v>1</v>
      </c>
      <c r="N843" s="313" t="s">
        <v>45</v>
      </c>
      <c r="O843" s="247"/>
      <c r="P843" s="251">
        <f>O843*H843</f>
        <v>0</v>
      </c>
      <c r="Q843" s="251">
        <v>0</v>
      </c>
      <c r="R843" s="251">
        <f>Q843*H843</f>
        <v>0</v>
      </c>
      <c r="S843" s="251">
        <v>0</v>
      </c>
      <c r="T843" s="252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38" t="s">
        <v>2301</v>
      </c>
      <c r="AT843" s="238" t="s">
        <v>439</v>
      </c>
      <c r="AU843" s="238" t="s">
        <v>88</v>
      </c>
      <c r="AY843" s="18" t="s">
        <v>156</v>
      </c>
      <c r="BE843" s="239">
        <f>IF(N843="základní",J843,0)</f>
        <v>0</v>
      </c>
      <c r="BF843" s="239">
        <f>IF(N843="snížená",J843,0)</f>
        <v>0</v>
      </c>
      <c r="BG843" s="239">
        <f>IF(N843="zákl. přenesená",J843,0)</f>
        <v>0</v>
      </c>
      <c r="BH843" s="239">
        <f>IF(N843="sníž. přenesená",J843,0)</f>
        <v>0</v>
      </c>
      <c r="BI843" s="239">
        <f>IF(N843="nulová",J843,0)</f>
        <v>0</v>
      </c>
      <c r="BJ843" s="18" t="s">
        <v>88</v>
      </c>
      <c r="BK843" s="239">
        <f>ROUND(I843*H843,2)</f>
        <v>0</v>
      </c>
      <c r="BL843" s="18" t="s">
        <v>2301</v>
      </c>
      <c r="BM843" s="238" t="s">
        <v>2308</v>
      </c>
    </row>
    <row r="844" s="2" customFormat="1" ht="6.96" customHeight="1">
      <c r="A844" s="39"/>
      <c r="B844" s="67"/>
      <c r="C844" s="68"/>
      <c r="D844" s="68"/>
      <c r="E844" s="68"/>
      <c r="F844" s="68"/>
      <c r="G844" s="68"/>
      <c r="H844" s="68"/>
      <c r="I844" s="68"/>
      <c r="J844" s="68"/>
      <c r="K844" s="68"/>
      <c r="L844" s="45"/>
      <c r="M844" s="39"/>
      <c r="O844" s="39"/>
      <c r="P844" s="39"/>
      <c r="Q844" s="39"/>
      <c r="R844" s="39"/>
      <c r="S844" s="39"/>
      <c r="T844" s="39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</row>
  </sheetData>
  <sheetProtection sheet="1" autoFilter="0" formatColumns="0" formatRows="0" objects="1" scenarios="1" spinCount="100000" saltValue="5KPnwAdEktnzb1kOX0RiQb+lN/pW8ZjJnjJ6ntNNvagLIwYFIuQQuseguEbVtnrHAj544wx0+dQ4IGZyNHsLwg==" hashValue="YHJep3clEc26/SIHf0XRuKLSxiS4HZ/HMtEMJdw83s3tfXlov5sF52qBE51jw3VyHlWfSJ2g5kfkhV2n1SA18g==" algorithmName="SHA-512" password="CC35"/>
  <autoFilter ref="C143:K84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2:H132"/>
    <mergeCell ref="E134:H134"/>
    <mergeCell ref="E136:H136"/>
    <mergeCell ref="L2:V2"/>
  </mergeCells>
  <hyperlinks>
    <hyperlink ref="F149" r:id="rId1" display="https://podminky.urs.cz/item/CS_URS_2025_01/122111101"/>
    <hyperlink ref="F155" r:id="rId2" display="https://podminky.urs.cz/item/CS_URS_2025_01/122251101"/>
    <hyperlink ref="F161" r:id="rId3" display="https://podminky.urs.cz/item/CS_URS_2025_01/128611101"/>
    <hyperlink ref="F166" r:id="rId4" display="https://podminky.urs.cz/item/CS_URS_2025_01/161111502"/>
    <hyperlink ref="F172" r:id="rId5" display="https://podminky.urs.cz/item/CS_URS_2025_01/161111522"/>
    <hyperlink ref="F177" r:id="rId6" display="https://podminky.urs.cz/item/CS_URS_2025_01/162211311"/>
    <hyperlink ref="F183" r:id="rId7" display="https://podminky.urs.cz/item/CS_URS_2025_01/162211319"/>
    <hyperlink ref="F189" r:id="rId8" display="https://podminky.urs.cz/item/CS_URS_2025_01/162211331"/>
    <hyperlink ref="F194" r:id="rId9" display="https://podminky.urs.cz/item/CS_URS_2025_01/162211339"/>
    <hyperlink ref="F199" r:id="rId10" display="https://podminky.urs.cz/item/CS_URS_2025_01/162351103"/>
    <hyperlink ref="F217" r:id="rId11" display="https://podminky.urs.cz/item/CS_URS_2025_01/167151101"/>
    <hyperlink ref="F225" r:id="rId12" display="https://podminky.urs.cz/item/CS_URS_2025_01/171251101"/>
    <hyperlink ref="F231" r:id="rId13" display="https://podminky.urs.cz/item/CS_URS_2025_01/181351003"/>
    <hyperlink ref="F237" r:id="rId14" display="https://podminky.urs.cz/item/CS_URS_2025_01/181411121"/>
    <hyperlink ref="F247" r:id="rId15" display="https://podminky.urs.cz/item/CS_URS_2025_01/181951112"/>
    <hyperlink ref="F259" r:id="rId16" display="https://podminky.urs.cz/item/CS_URS_2025_01/310002101"/>
    <hyperlink ref="F294" r:id="rId17" display="https://podminky.urs.cz/item/CS_URS_2025_01/310002102"/>
    <hyperlink ref="F312" r:id="rId18" display="https://podminky.urs.cz/item/CS_URS_2025_01/321351010"/>
    <hyperlink ref="F318" r:id="rId19" display="https://podminky.urs.cz/item/CS_URS_2025_01/321352010"/>
    <hyperlink ref="F321" r:id="rId20" display="https://podminky.urs.cz/item/CS_URS_2025_01/321366111"/>
    <hyperlink ref="F327" r:id="rId21" display="https://podminky.urs.cz/item/CS_URS_2025_01/321368211"/>
    <hyperlink ref="F335" r:id="rId22" display="https://podminky.urs.cz/item/CS_URS_2025_01/417321616"/>
    <hyperlink ref="F342" r:id="rId23" display="https://podminky.urs.cz/item/CS_URS_2025_01/417351115"/>
    <hyperlink ref="F349" r:id="rId24" display="https://podminky.urs.cz/item/CS_URS_2025_01/417351116"/>
    <hyperlink ref="F352" r:id="rId25" display="https://podminky.urs.cz/item/CS_URS_2025_01/417361821"/>
    <hyperlink ref="F368" r:id="rId26" display="https://podminky.urs.cz/item/CS_URS_2025_01/571907115"/>
    <hyperlink ref="F378" r:id="rId27" display="https://podminky.urs.cz/item/CS_URS_2025_01/622142001"/>
    <hyperlink ref="F388" r:id="rId28" display="https://podminky.urs.cz/item/CS_URS_2025_01/622211001"/>
    <hyperlink ref="F397" r:id="rId29" display="https://podminky.urs.cz/item/CS_URS_2025_01/622211001"/>
    <hyperlink ref="F406" r:id="rId30" display="https://podminky.urs.cz/item/CS_URS_2025_01/622211011"/>
    <hyperlink ref="F415" r:id="rId31" display="https://podminky.urs.cz/item/CS_URS_2025_01/622211021"/>
    <hyperlink ref="F430" r:id="rId32" display="https://podminky.urs.cz/item/CS_URS_2025_01/642942611"/>
    <hyperlink ref="F438" r:id="rId33" display="https://podminky.urs.cz/item/CS_URS_2025_01/871263120"/>
    <hyperlink ref="F447" r:id="rId34" display="https://podminky.urs.cz/item/CS_URS_2025_01/877260310"/>
    <hyperlink ref="F458" r:id="rId35" display="https://podminky.urs.cz/item/CS_URS_2025_01/919726123"/>
    <hyperlink ref="F470" r:id="rId36" display="https://podminky.urs.cz/item/CS_URS_2025_01/962032254"/>
    <hyperlink ref="F476" r:id="rId37" display="https://podminky.urs.cz/item/CS_URS_2025_01/962081141"/>
    <hyperlink ref="F482" r:id="rId38" display="https://podminky.urs.cz/item/CS_URS_2025_01/964072321"/>
    <hyperlink ref="F485" r:id="rId39" display="https://podminky.urs.cz/item/CS_URS_2025_01/964072341"/>
    <hyperlink ref="F492" r:id="rId40" display="https://podminky.urs.cz/item/CS_URS_2025_01/966041111"/>
    <hyperlink ref="F498" r:id="rId41" display="https://podminky.urs.cz/item/CS_URS_2025_01/968072455"/>
    <hyperlink ref="F506" r:id="rId42" display="https://podminky.urs.cz/item/CS_URS_2025_01/977151116"/>
    <hyperlink ref="F513" r:id="rId43" display="https://podminky.urs.cz/item/CS_URS_2025_01/977151121"/>
    <hyperlink ref="F522" r:id="rId44" display="https://podminky.urs.cz/item/CS_URS_2025_01/977151122"/>
    <hyperlink ref="F529" r:id="rId45" display="https://podminky.urs.cz/item/CS_URS_2025_01/977151124"/>
    <hyperlink ref="F538" r:id="rId46" display="https://podminky.urs.cz/item/CS_URS_2025_01/985131111"/>
    <hyperlink ref="F544" r:id="rId47" display="https://podminky.urs.cz/item/CS_URS_2025_01/985131311"/>
    <hyperlink ref="F551" r:id="rId48" display="https://podminky.urs.cz/item/CS_URS_2025_01/997013211"/>
    <hyperlink ref="F556" r:id="rId49" display="https://podminky.urs.cz/item/CS_URS_2025_01/997013501"/>
    <hyperlink ref="F577" r:id="rId50" display="https://podminky.urs.cz/item/CS_URS_2025_01/997321611"/>
    <hyperlink ref="F583" r:id="rId51" display="https://podminky.urs.cz/item/CS_URS_2025_01/998324011"/>
    <hyperlink ref="F594" r:id="rId52" display="https://podminky.urs.cz/item/CS_URS_2025_01/712363801"/>
    <hyperlink ref="F601" r:id="rId53" display="https://podminky.urs.cz/item/CS_URS_2025_01/998712101"/>
    <hyperlink ref="F612" r:id="rId54" display="https://podminky.urs.cz/item/CS_URS_2025_01/998713101"/>
    <hyperlink ref="F616" r:id="rId55" display="https://podminky.urs.cz/item/CS_URS_2025_01/762083122"/>
    <hyperlink ref="F624" r:id="rId56" display="https://podminky.urs.cz/item/CS_URS_2025_01/762332121"/>
    <hyperlink ref="F635" r:id="rId57" display="https://podminky.urs.cz/item/CS_URS_2025_01/762332122"/>
    <hyperlink ref="F646" r:id="rId58" display="https://podminky.urs.cz/item/CS_URS_2025_01/762395000"/>
    <hyperlink ref="F684" r:id="rId59" display="https://podminky.urs.cz/item/CS_URS_2025_01/998762101"/>
    <hyperlink ref="F694" r:id="rId60" display="https://podminky.urs.cz/item/CS_URS_2025_01/764561405"/>
    <hyperlink ref="F700" r:id="rId61" display="https://podminky.urs.cz/item/CS_URS_2025_01/764561455"/>
    <hyperlink ref="F706" r:id="rId62" display="https://podminky.urs.cz/item/CS_URS_2025_01/764568623"/>
    <hyperlink ref="F719" r:id="rId63" display="https://podminky.urs.cz/item/CS_URS_2025_01/998765101"/>
    <hyperlink ref="F723" r:id="rId64" display="https://podminky.urs.cz/item/CS_URS_2025_01/766622216"/>
    <hyperlink ref="F733" r:id="rId65" display="https://podminky.urs.cz/item/CS_URS_2025_01/766660001"/>
    <hyperlink ref="F737" r:id="rId66" display="https://podminky.urs.cz/item/CS_URS_2025_01/766660731"/>
    <hyperlink ref="F742" r:id="rId67" display="https://podminky.urs.cz/item/CS_URS_2025_01/766694116"/>
    <hyperlink ref="F757" r:id="rId68" display="https://podminky.urs.cz/item/CS_URS_2025_01/766695212"/>
    <hyperlink ref="F761" r:id="rId69" display="https://podminky.urs.cz/item/CS_URS_2025_01/998766101"/>
    <hyperlink ref="F815" r:id="rId70" display="https://podminky.urs.cz/item/CS_URS_2025_01/998767101"/>
    <hyperlink ref="F819" r:id="rId71" display="https://podminky.urs.cz/item/CS_URS_2025_01/784181101"/>
    <hyperlink ref="F824" r:id="rId72" display="https://podminky.urs.cz/item/CS_URS_2025_01/784211011"/>
    <hyperlink ref="F835" r:id="rId73" display="https://podminky.urs.cz/item/CS_URS_2025_01/2203016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90</v>
      </c>
    </row>
    <row r="4" s="1" customFormat="1" ht="24.96" customHeight="1">
      <c r="B4" s="21"/>
      <c r="D4" s="149" t="s">
        <v>117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MVE Pořešín, DPS</v>
      </c>
      <c r="F7" s="151"/>
      <c r="G7" s="151"/>
      <c r="H7" s="151"/>
      <c r="L7" s="21"/>
    </row>
    <row r="8" s="1" customFormat="1" ht="12" customHeight="1">
      <c r="B8" s="21"/>
      <c r="D8" s="151" t="s">
        <v>118</v>
      </c>
      <c r="L8" s="21"/>
    </row>
    <row r="9" s="2" customFormat="1" ht="16.5" customHeight="1">
      <c r="A9" s="39"/>
      <c r="B9" s="45"/>
      <c r="C9" s="39"/>
      <c r="D9" s="39"/>
      <c r="E9" s="152" t="s">
        <v>1095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1096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2309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11. 11. 2025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">
        <v>33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34</v>
      </c>
      <c r="F23" s="39"/>
      <c r="G23" s="39"/>
      <c r="H23" s="39"/>
      <c r="I23" s="151" t="s">
        <v>28</v>
      </c>
      <c r="J23" s="142" t="s">
        <v>35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37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40</v>
      </c>
      <c r="E32" s="39"/>
      <c r="F32" s="39"/>
      <c r="G32" s="39"/>
      <c r="H32" s="39"/>
      <c r="I32" s="39"/>
      <c r="J32" s="161">
        <f>ROUND(J132,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42</v>
      </c>
      <c r="G34" s="39"/>
      <c r="H34" s="39"/>
      <c r="I34" s="162" t="s">
        <v>41</v>
      </c>
      <c r="J34" s="162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44</v>
      </c>
      <c r="E35" s="151" t="s">
        <v>45</v>
      </c>
      <c r="F35" s="164">
        <f>ROUND((SUM(BE132:BE382)),  2)</f>
        <v>0</v>
      </c>
      <c r="G35" s="39"/>
      <c r="H35" s="39"/>
      <c r="I35" s="165">
        <v>0.20999999999999999</v>
      </c>
      <c r="J35" s="164">
        <f>ROUND(((SUM(BE132:BE382))*I35),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46</v>
      </c>
      <c r="F36" s="164">
        <f>ROUND((SUM(BF132:BF382)),  2)</f>
        <v>0</v>
      </c>
      <c r="G36" s="39"/>
      <c r="H36" s="39"/>
      <c r="I36" s="165">
        <v>0.12</v>
      </c>
      <c r="J36" s="164">
        <f>ROUND(((SUM(BF132:BF382))*I36),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ROUND((SUM(BG132:BG382)),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48</v>
      </c>
      <c r="F38" s="164">
        <f>ROUND((SUM(BH132:BH382)),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49</v>
      </c>
      <c r="F39" s="164">
        <f>ROUND((SUM(BI132:BI382)),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50</v>
      </c>
      <c r="E41" s="168"/>
      <c r="F41" s="168"/>
      <c r="G41" s="169" t="s">
        <v>51</v>
      </c>
      <c r="H41" s="170" t="s">
        <v>52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MVE Pořešín, DPS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1095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1096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01.3 - Výtok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11. 11. 2025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Povodí Vltavy, státní podnik</v>
      </c>
      <c r="G93" s="41"/>
      <c r="H93" s="41"/>
      <c r="I93" s="33" t="s">
        <v>32</v>
      </c>
      <c r="J93" s="37" t="str">
        <f>E23</f>
        <v>Mürabell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121</v>
      </c>
      <c r="D96" s="186"/>
      <c r="E96" s="186"/>
      <c r="F96" s="186"/>
      <c r="G96" s="186"/>
      <c r="H96" s="186"/>
      <c r="I96" s="186"/>
      <c r="J96" s="187" t="s">
        <v>122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123</v>
      </c>
      <c r="D98" s="41"/>
      <c r="E98" s="41"/>
      <c r="F98" s="41"/>
      <c r="G98" s="41"/>
      <c r="H98" s="41"/>
      <c r="I98" s="41"/>
      <c r="J98" s="111">
        <f>J132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124</v>
      </c>
    </row>
    <row r="99" s="9" customFormat="1" ht="24.96" customHeight="1">
      <c r="A99" s="9"/>
      <c r="B99" s="189"/>
      <c r="C99" s="190"/>
      <c r="D99" s="191" t="s">
        <v>1098</v>
      </c>
      <c r="E99" s="192"/>
      <c r="F99" s="192"/>
      <c r="G99" s="192"/>
      <c r="H99" s="192"/>
      <c r="I99" s="192"/>
      <c r="J99" s="193">
        <f>J133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1099</v>
      </c>
      <c r="E100" s="197"/>
      <c r="F100" s="197"/>
      <c r="G100" s="197"/>
      <c r="H100" s="197"/>
      <c r="I100" s="197"/>
      <c r="J100" s="198">
        <f>J134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1100</v>
      </c>
      <c r="E101" s="197"/>
      <c r="F101" s="197"/>
      <c r="G101" s="197"/>
      <c r="H101" s="197"/>
      <c r="I101" s="197"/>
      <c r="J101" s="198">
        <f>J184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1101</v>
      </c>
      <c r="E102" s="197"/>
      <c r="F102" s="197"/>
      <c r="G102" s="197"/>
      <c r="H102" s="197"/>
      <c r="I102" s="197"/>
      <c r="J102" s="198">
        <f>J278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1102</v>
      </c>
      <c r="E103" s="197"/>
      <c r="F103" s="197"/>
      <c r="G103" s="197"/>
      <c r="H103" s="197"/>
      <c r="I103" s="197"/>
      <c r="J103" s="198">
        <f>J288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1608</v>
      </c>
      <c r="E104" s="197"/>
      <c r="F104" s="197"/>
      <c r="G104" s="197"/>
      <c r="H104" s="197"/>
      <c r="I104" s="197"/>
      <c r="J104" s="198">
        <f>J295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1104</v>
      </c>
      <c r="E105" s="197"/>
      <c r="F105" s="197"/>
      <c r="G105" s="197"/>
      <c r="H105" s="197"/>
      <c r="I105" s="197"/>
      <c r="J105" s="198">
        <f>J304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1105</v>
      </c>
      <c r="E106" s="197"/>
      <c r="F106" s="197"/>
      <c r="G106" s="197"/>
      <c r="H106" s="197"/>
      <c r="I106" s="197"/>
      <c r="J106" s="198">
        <f>J340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1106</v>
      </c>
      <c r="E107" s="197"/>
      <c r="F107" s="197"/>
      <c r="G107" s="197"/>
      <c r="H107" s="197"/>
      <c r="I107" s="197"/>
      <c r="J107" s="198">
        <f>J352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9"/>
      <c r="C108" s="190"/>
      <c r="D108" s="191" t="s">
        <v>1107</v>
      </c>
      <c r="E108" s="192"/>
      <c r="F108" s="192"/>
      <c r="G108" s="192"/>
      <c r="H108" s="192"/>
      <c r="I108" s="192"/>
      <c r="J108" s="193">
        <f>J356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5"/>
      <c r="C109" s="134"/>
      <c r="D109" s="196" t="s">
        <v>1108</v>
      </c>
      <c r="E109" s="197"/>
      <c r="F109" s="197"/>
      <c r="G109" s="197"/>
      <c r="H109" s="197"/>
      <c r="I109" s="197"/>
      <c r="J109" s="198">
        <f>J357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9"/>
      <c r="C110" s="190"/>
      <c r="D110" s="191" t="s">
        <v>1112</v>
      </c>
      <c r="E110" s="192"/>
      <c r="F110" s="192"/>
      <c r="G110" s="192"/>
      <c r="H110" s="192"/>
      <c r="I110" s="192"/>
      <c r="J110" s="193">
        <f>J378</f>
        <v>0</v>
      </c>
      <c r="K110" s="190"/>
      <c r="L110" s="19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142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84" t="str">
        <f>E7</f>
        <v>MVE Pořešín, DPS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" customFormat="1" ht="12" customHeight="1">
      <c r="B121" s="22"/>
      <c r="C121" s="33" t="s">
        <v>118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="2" customFormat="1" ht="16.5" customHeight="1">
      <c r="A122" s="39"/>
      <c r="B122" s="40"/>
      <c r="C122" s="41"/>
      <c r="D122" s="41"/>
      <c r="E122" s="184" t="s">
        <v>1095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1096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E11</f>
        <v>SO 01.3 - Výtok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F14</f>
        <v xml:space="preserve"> </v>
      </c>
      <c r="G126" s="41"/>
      <c r="H126" s="41"/>
      <c r="I126" s="33" t="s">
        <v>22</v>
      </c>
      <c r="J126" s="80" t="str">
        <f>IF(J14="","",J14)</f>
        <v>11. 11. 2025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E17</f>
        <v>Povodí Vltavy, státní podnik</v>
      </c>
      <c r="G128" s="41"/>
      <c r="H128" s="41"/>
      <c r="I128" s="33" t="s">
        <v>32</v>
      </c>
      <c r="J128" s="37" t="str">
        <f>E23</f>
        <v>Mürabell s.r.o.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30</v>
      </c>
      <c r="D129" s="41"/>
      <c r="E129" s="41"/>
      <c r="F129" s="28" t="str">
        <f>IF(E20="","",E20)</f>
        <v>Vyplň údaj</v>
      </c>
      <c r="G129" s="41"/>
      <c r="H129" s="41"/>
      <c r="I129" s="33" t="s">
        <v>37</v>
      </c>
      <c r="J129" s="37" t="str">
        <f>E26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0"/>
      <c r="B131" s="201"/>
      <c r="C131" s="202" t="s">
        <v>143</v>
      </c>
      <c r="D131" s="203" t="s">
        <v>65</v>
      </c>
      <c r="E131" s="203" t="s">
        <v>61</v>
      </c>
      <c r="F131" s="203" t="s">
        <v>62</v>
      </c>
      <c r="G131" s="203" t="s">
        <v>144</v>
      </c>
      <c r="H131" s="203" t="s">
        <v>145</v>
      </c>
      <c r="I131" s="203" t="s">
        <v>146</v>
      </c>
      <c r="J131" s="203" t="s">
        <v>122</v>
      </c>
      <c r="K131" s="204" t="s">
        <v>147</v>
      </c>
      <c r="L131" s="205"/>
      <c r="M131" s="101" t="s">
        <v>1</v>
      </c>
      <c r="N131" s="102" t="s">
        <v>44</v>
      </c>
      <c r="O131" s="102" t="s">
        <v>148</v>
      </c>
      <c r="P131" s="102" t="s">
        <v>149</v>
      </c>
      <c r="Q131" s="102" t="s">
        <v>150</v>
      </c>
      <c r="R131" s="102" t="s">
        <v>151</v>
      </c>
      <c r="S131" s="102" t="s">
        <v>152</v>
      </c>
      <c r="T131" s="103" t="s">
        <v>153</v>
      </c>
      <c r="U131" s="200"/>
      <c r="V131" s="200"/>
      <c r="W131" s="200"/>
      <c r="X131" s="200"/>
      <c r="Y131" s="200"/>
      <c r="Z131" s="200"/>
      <c r="AA131" s="200"/>
      <c r="AB131" s="200"/>
      <c r="AC131" s="200"/>
      <c r="AD131" s="200"/>
      <c r="AE131" s="200"/>
    </row>
    <row r="132" s="2" customFormat="1" ht="22.8" customHeight="1">
      <c r="A132" s="39"/>
      <c r="B132" s="40"/>
      <c r="C132" s="108" t="s">
        <v>154</v>
      </c>
      <c r="D132" s="41"/>
      <c r="E132" s="41"/>
      <c r="F132" s="41"/>
      <c r="G132" s="41"/>
      <c r="H132" s="41"/>
      <c r="I132" s="41"/>
      <c r="J132" s="206">
        <f>BK132</f>
        <v>0</v>
      </c>
      <c r="K132" s="41"/>
      <c r="L132" s="45"/>
      <c r="M132" s="104"/>
      <c r="N132" s="207"/>
      <c r="O132" s="105"/>
      <c r="P132" s="208">
        <f>P133+P356+P378</f>
        <v>0</v>
      </c>
      <c r="Q132" s="105"/>
      <c r="R132" s="208">
        <f>R133+R356+R378</f>
        <v>11.255310770000001</v>
      </c>
      <c r="S132" s="105"/>
      <c r="T132" s="209">
        <f>T133+T356+T378</f>
        <v>20.005231999999999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79</v>
      </c>
      <c r="AU132" s="18" t="s">
        <v>124</v>
      </c>
      <c r="BK132" s="210">
        <f>BK133+BK356+BK378</f>
        <v>0</v>
      </c>
    </row>
    <row r="133" s="12" customFormat="1" ht="25.92" customHeight="1">
      <c r="A133" s="12"/>
      <c r="B133" s="211"/>
      <c r="C133" s="212"/>
      <c r="D133" s="213" t="s">
        <v>79</v>
      </c>
      <c r="E133" s="214" t="s">
        <v>1113</v>
      </c>
      <c r="F133" s="214" t="s">
        <v>1114</v>
      </c>
      <c r="G133" s="212"/>
      <c r="H133" s="212"/>
      <c r="I133" s="215"/>
      <c r="J133" s="216">
        <f>BK133</f>
        <v>0</v>
      </c>
      <c r="K133" s="212"/>
      <c r="L133" s="217"/>
      <c r="M133" s="218"/>
      <c r="N133" s="219"/>
      <c r="O133" s="219"/>
      <c r="P133" s="220">
        <f>P134+P184+P278+P288+P295+P304+P340+P352</f>
        <v>0</v>
      </c>
      <c r="Q133" s="219"/>
      <c r="R133" s="220">
        <f>R134+R184+R278+R288+R295+R304+R340+R352</f>
        <v>10.577978170000002</v>
      </c>
      <c r="S133" s="219"/>
      <c r="T133" s="221">
        <f>T134+T184+T278+T288+T295+T304+T340+T352</f>
        <v>19.874032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2" t="s">
        <v>155</v>
      </c>
      <c r="AT133" s="223" t="s">
        <v>79</v>
      </c>
      <c r="AU133" s="223" t="s">
        <v>80</v>
      </c>
      <c r="AY133" s="222" t="s">
        <v>156</v>
      </c>
      <c r="BK133" s="224">
        <f>BK134+BK184+BK278+BK288+BK295+BK304+BK340+BK352</f>
        <v>0</v>
      </c>
    </row>
    <row r="134" s="12" customFormat="1" ht="22.8" customHeight="1">
      <c r="A134" s="12"/>
      <c r="B134" s="211"/>
      <c r="C134" s="212"/>
      <c r="D134" s="213" t="s">
        <v>79</v>
      </c>
      <c r="E134" s="225" t="s">
        <v>88</v>
      </c>
      <c r="F134" s="225" t="s">
        <v>1115</v>
      </c>
      <c r="G134" s="212"/>
      <c r="H134" s="212"/>
      <c r="I134" s="215"/>
      <c r="J134" s="226">
        <f>BK134</f>
        <v>0</v>
      </c>
      <c r="K134" s="212"/>
      <c r="L134" s="217"/>
      <c r="M134" s="218"/>
      <c r="N134" s="219"/>
      <c r="O134" s="219"/>
      <c r="P134" s="220">
        <f>SUM(P135:P183)</f>
        <v>0</v>
      </c>
      <c r="Q134" s="219"/>
      <c r="R134" s="220">
        <f>SUM(R135:R183)</f>
        <v>0.02657</v>
      </c>
      <c r="S134" s="219"/>
      <c r="T134" s="221">
        <f>SUM(T135:T183)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155</v>
      </c>
      <c r="AT134" s="223" t="s">
        <v>79</v>
      </c>
      <c r="AU134" s="223" t="s">
        <v>88</v>
      </c>
      <c r="AY134" s="222" t="s">
        <v>156</v>
      </c>
      <c r="BK134" s="224">
        <f>SUM(BK135:BK183)</f>
        <v>0</v>
      </c>
    </row>
    <row r="135" s="2" customFormat="1" ht="24.15" customHeight="1">
      <c r="A135" s="39"/>
      <c r="B135" s="40"/>
      <c r="C135" s="227" t="s">
        <v>88</v>
      </c>
      <c r="D135" s="227" t="s">
        <v>160</v>
      </c>
      <c r="E135" s="228" t="s">
        <v>2310</v>
      </c>
      <c r="F135" s="229" t="s">
        <v>2311</v>
      </c>
      <c r="G135" s="230" t="s">
        <v>1118</v>
      </c>
      <c r="H135" s="231">
        <v>2.577</v>
      </c>
      <c r="I135" s="232"/>
      <c r="J135" s="233">
        <f>ROUND(I135*H135,2)</f>
        <v>0</v>
      </c>
      <c r="K135" s="229" t="s">
        <v>1119</v>
      </c>
      <c r="L135" s="45"/>
      <c r="M135" s="234" t="s">
        <v>1</v>
      </c>
      <c r="N135" s="235" t="s">
        <v>45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172</v>
      </c>
      <c r="AT135" s="238" t="s">
        <v>160</v>
      </c>
      <c r="AU135" s="238" t="s">
        <v>90</v>
      </c>
      <c r="AY135" s="18" t="s">
        <v>156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88</v>
      </c>
      <c r="BK135" s="239">
        <f>ROUND(I135*H135,2)</f>
        <v>0</v>
      </c>
      <c r="BL135" s="18" t="s">
        <v>172</v>
      </c>
      <c r="BM135" s="238" t="s">
        <v>2312</v>
      </c>
    </row>
    <row r="136" s="2" customFormat="1">
      <c r="A136" s="39"/>
      <c r="B136" s="40"/>
      <c r="C136" s="41"/>
      <c r="D136" s="240" t="s">
        <v>1121</v>
      </c>
      <c r="E136" s="41"/>
      <c r="F136" s="285" t="s">
        <v>2313</v>
      </c>
      <c r="G136" s="41"/>
      <c r="H136" s="41"/>
      <c r="I136" s="242"/>
      <c r="J136" s="41"/>
      <c r="K136" s="41"/>
      <c r="L136" s="45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1121</v>
      </c>
      <c r="AU136" s="18" t="s">
        <v>90</v>
      </c>
    </row>
    <row r="137" s="2" customFormat="1">
      <c r="A137" s="39"/>
      <c r="B137" s="40"/>
      <c r="C137" s="41"/>
      <c r="D137" s="286" t="s">
        <v>1123</v>
      </c>
      <c r="E137" s="41"/>
      <c r="F137" s="287" t="s">
        <v>2314</v>
      </c>
      <c r="G137" s="41"/>
      <c r="H137" s="41"/>
      <c r="I137" s="242"/>
      <c r="J137" s="41"/>
      <c r="K137" s="41"/>
      <c r="L137" s="45"/>
      <c r="M137" s="243"/>
      <c r="N137" s="24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1123</v>
      </c>
      <c r="AU137" s="18" t="s">
        <v>90</v>
      </c>
    </row>
    <row r="138" s="15" customFormat="1">
      <c r="A138" s="15"/>
      <c r="B138" s="288"/>
      <c r="C138" s="289"/>
      <c r="D138" s="240" t="s">
        <v>443</v>
      </c>
      <c r="E138" s="290" t="s">
        <v>1</v>
      </c>
      <c r="F138" s="291" t="s">
        <v>2315</v>
      </c>
      <c r="G138" s="289"/>
      <c r="H138" s="290" t="s">
        <v>1</v>
      </c>
      <c r="I138" s="292"/>
      <c r="J138" s="289"/>
      <c r="K138" s="289"/>
      <c r="L138" s="293"/>
      <c r="M138" s="294"/>
      <c r="N138" s="295"/>
      <c r="O138" s="295"/>
      <c r="P138" s="295"/>
      <c r="Q138" s="295"/>
      <c r="R138" s="295"/>
      <c r="S138" s="295"/>
      <c r="T138" s="29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97" t="s">
        <v>443</v>
      </c>
      <c r="AU138" s="297" t="s">
        <v>90</v>
      </c>
      <c r="AV138" s="15" t="s">
        <v>88</v>
      </c>
      <c r="AW138" s="15" t="s">
        <v>36</v>
      </c>
      <c r="AX138" s="15" t="s">
        <v>80</v>
      </c>
      <c r="AY138" s="297" t="s">
        <v>156</v>
      </c>
    </row>
    <row r="139" s="13" customFormat="1">
      <c r="A139" s="13"/>
      <c r="B139" s="263"/>
      <c r="C139" s="264"/>
      <c r="D139" s="240" t="s">
        <v>443</v>
      </c>
      <c r="E139" s="265" t="s">
        <v>1</v>
      </c>
      <c r="F139" s="266" t="s">
        <v>2316</v>
      </c>
      <c r="G139" s="264"/>
      <c r="H139" s="267">
        <v>2.577</v>
      </c>
      <c r="I139" s="268"/>
      <c r="J139" s="264"/>
      <c r="K139" s="264"/>
      <c r="L139" s="269"/>
      <c r="M139" s="270"/>
      <c r="N139" s="271"/>
      <c r="O139" s="271"/>
      <c r="P139" s="271"/>
      <c r="Q139" s="271"/>
      <c r="R139" s="271"/>
      <c r="S139" s="271"/>
      <c r="T139" s="27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3" t="s">
        <v>443</v>
      </c>
      <c r="AU139" s="273" t="s">
        <v>90</v>
      </c>
      <c r="AV139" s="13" t="s">
        <v>90</v>
      </c>
      <c r="AW139" s="13" t="s">
        <v>36</v>
      </c>
      <c r="AX139" s="13" t="s">
        <v>80</v>
      </c>
      <c r="AY139" s="273" t="s">
        <v>156</v>
      </c>
    </row>
    <row r="140" s="14" customFormat="1">
      <c r="A140" s="14"/>
      <c r="B140" s="274"/>
      <c r="C140" s="275"/>
      <c r="D140" s="240" t="s">
        <v>443</v>
      </c>
      <c r="E140" s="276" t="s">
        <v>1</v>
      </c>
      <c r="F140" s="277" t="s">
        <v>445</v>
      </c>
      <c r="G140" s="275"/>
      <c r="H140" s="278">
        <v>2.577</v>
      </c>
      <c r="I140" s="279"/>
      <c r="J140" s="275"/>
      <c r="K140" s="275"/>
      <c r="L140" s="280"/>
      <c r="M140" s="281"/>
      <c r="N140" s="282"/>
      <c r="O140" s="282"/>
      <c r="P140" s="282"/>
      <c r="Q140" s="282"/>
      <c r="R140" s="282"/>
      <c r="S140" s="282"/>
      <c r="T140" s="28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4" t="s">
        <v>443</v>
      </c>
      <c r="AU140" s="284" t="s">
        <v>90</v>
      </c>
      <c r="AV140" s="14" t="s">
        <v>172</v>
      </c>
      <c r="AW140" s="14" t="s">
        <v>36</v>
      </c>
      <c r="AX140" s="14" t="s">
        <v>88</v>
      </c>
      <c r="AY140" s="284" t="s">
        <v>156</v>
      </c>
    </row>
    <row r="141" s="2" customFormat="1" ht="33" customHeight="1">
      <c r="A141" s="39"/>
      <c r="B141" s="40"/>
      <c r="C141" s="227" t="s">
        <v>90</v>
      </c>
      <c r="D141" s="227" t="s">
        <v>160</v>
      </c>
      <c r="E141" s="228" t="s">
        <v>1138</v>
      </c>
      <c r="F141" s="229" t="s">
        <v>1139</v>
      </c>
      <c r="G141" s="230" t="s">
        <v>1118</v>
      </c>
      <c r="H141" s="231">
        <v>5.1529999999999996</v>
      </c>
      <c r="I141" s="232"/>
      <c r="J141" s="233">
        <f>ROUND(I141*H141,2)</f>
        <v>0</v>
      </c>
      <c r="K141" s="229" t="s">
        <v>1119</v>
      </c>
      <c r="L141" s="45"/>
      <c r="M141" s="234" t="s">
        <v>1</v>
      </c>
      <c r="N141" s="235" t="s">
        <v>45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172</v>
      </c>
      <c r="AT141" s="238" t="s">
        <v>160</v>
      </c>
      <c r="AU141" s="238" t="s">
        <v>90</v>
      </c>
      <c r="AY141" s="18" t="s">
        <v>156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88</v>
      </c>
      <c r="BK141" s="239">
        <f>ROUND(I141*H141,2)</f>
        <v>0</v>
      </c>
      <c r="BL141" s="18" t="s">
        <v>172</v>
      </c>
      <c r="BM141" s="238" t="s">
        <v>2317</v>
      </c>
    </row>
    <row r="142" s="2" customFormat="1">
      <c r="A142" s="39"/>
      <c r="B142" s="40"/>
      <c r="C142" s="41"/>
      <c r="D142" s="240" t="s">
        <v>1121</v>
      </c>
      <c r="E142" s="41"/>
      <c r="F142" s="285" t="s">
        <v>1141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1121</v>
      </c>
      <c r="AU142" s="18" t="s">
        <v>90</v>
      </c>
    </row>
    <row r="143" s="2" customFormat="1">
      <c r="A143" s="39"/>
      <c r="B143" s="40"/>
      <c r="C143" s="41"/>
      <c r="D143" s="286" t="s">
        <v>1123</v>
      </c>
      <c r="E143" s="41"/>
      <c r="F143" s="287" t="s">
        <v>1142</v>
      </c>
      <c r="G143" s="41"/>
      <c r="H143" s="41"/>
      <c r="I143" s="242"/>
      <c r="J143" s="41"/>
      <c r="K143" s="41"/>
      <c r="L143" s="45"/>
      <c r="M143" s="243"/>
      <c r="N143" s="244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1123</v>
      </c>
      <c r="AU143" s="18" t="s">
        <v>90</v>
      </c>
    </row>
    <row r="144" s="15" customFormat="1">
      <c r="A144" s="15"/>
      <c r="B144" s="288"/>
      <c r="C144" s="289"/>
      <c r="D144" s="240" t="s">
        <v>443</v>
      </c>
      <c r="E144" s="290" t="s">
        <v>1</v>
      </c>
      <c r="F144" s="291" t="s">
        <v>2315</v>
      </c>
      <c r="G144" s="289"/>
      <c r="H144" s="290" t="s">
        <v>1</v>
      </c>
      <c r="I144" s="292"/>
      <c r="J144" s="289"/>
      <c r="K144" s="289"/>
      <c r="L144" s="293"/>
      <c r="M144" s="294"/>
      <c r="N144" s="295"/>
      <c r="O144" s="295"/>
      <c r="P144" s="295"/>
      <c r="Q144" s="295"/>
      <c r="R144" s="295"/>
      <c r="S144" s="295"/>
      <c r="T144" s="29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97" t="s">
        <v>443</v>
      </c>
      <c r="AU144" s="297" t="s">
        <v>90</v>
      </c>
      <c r="AV144" s="15" t="s">
        <v>88</v>
      </c>
      <c r="AW144" s="15" t="s">
        <v>36</v>
      </c>
      <c r="AX144" s="15" t="s">
        <v>80</v>
      </c>
      <c r="AY144" s="297" t="s">
        <v>156</v>
      </c>
    </row>
    <row r="145" s="13" customFormat="1">
      <c r="A145" s="13"/>
      <c r="B145" s="263"/>
      <c r="C145" s="264"/>
      <c r="D145" s="240" t="s">
        <v>443</v>
      </c>
      <c r="E145" s="265" t="s">
        <v>1</v>
      </c>
      <c r="F145" s="266" t="s">
        <v>2318</v>
      </c>
      <c r="G145" s="264"/>
      <c r="H145" s="267">
        <v>5.1529999999999996</v>
      </c>
      <c r="I145" s="268"/>
      <c r="J145" s="264"/>
      <c r="K145" s="264"/>
      <c r="L145" s="269"/>
      <c r="M145" s="270"/>
      <c r="N145" s="271"/>
      <c r="O145" s="271"/>
      <c r="P145" s="271"/>
      <c r="Q145" s="271"/>
      <c r="R145" s="271"/>
      <c r="S145" s="271"/>
      <c r="T145" s="27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3" t="s">
        <v>443</v>
      </c>
      <c r="AU145" s="273" t="s">
        <v>90</v>
      </c>
      <c r="AV145" s="13" t="s">
        <v>90</v>
      </c>
      <c r="AW145" s="13" t="s">
        <v>36</v>
      </c>
      <c r="AX145" s="13" t="s">
        <v>80</v>
      </c>
      <c r="AY145" s="273" t="s">
        <v>156</v>
      </c>
    </row>
    <row r="146" s="14" customFormat="1">
      <c r="A146" s="14"/>
      <c r="B146" s="274"/>
      <c r="C146" s="275"/>
      <c r="D146" s="240" t="s">
        <v>443</v>
      </c>
      <c r="E146" s="276" t="s">
        <v>1</v>
      </c>
      <c r="F146" s="277" t="s">
        <v>445</v>
      </c>
      <c r="G146" s="275"/>
      <c r="H146" s="278">
        <v>5.1529999999999996</v>
      </c>
      <c r="I146" s="279"/>
      <c r="J146" s="275"/>
      <c r="K146" s="275"/>
      <c r="L146" s="280"/>
      <c r="M146" s="281"/>
      <c r="N146" s="282"/>
      <c r="O146" s="282"/>
      <c r="P146" s="282"/>
      <c r="Q146" s="282"/>
      <c r="R146" s="282"/>
      <c r="S146" s="282"/>
      <c r="T146" s="28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4" t="s">
        <v>443</v>
      </c>
      <c r="AU146" s="284" t="s">
        <v>90</v>
      </c>
      <c r="AV146" s="14" t="s">
        <v>172</v>
      </c>
      <c r="AW146" s="14" t="s">
        <v>36</v>
      </c>
      <c r="AX146" s="14" t="s">
        <v>88</v>
      </c>
      <c r="AY146" s="284" t="s">
        <v>156</v>
      </c>
    </row>
    <row r="147" s="2" customFormat="1" ht="33" customHeight="1">
      <c r="A147" s="39"/>
      <c r="B147" s="40"/>
      <c r="C147" s="227" t="s">
        <v>164</v>
      </c>
      <c r="D147" s="227" t="s">
        <v>160</v>
      </c>
      <c r="E147" s="228" t="s">
        <v>2319</v>
      </c>
      <c r="F147" s="229" t="s">
        <v>2320</v>
      </c>
      <c r="G147" s="230" t="s">
        <v>1118</v>
      </c>
      <c r="H147" s="231">
        <v>2.79</v>
      </c>
      <c r="I147" s="232"/>
      <c r="J147" s="233">
        <f>ROUND(I147*H147,2)</f>
        <v>0</v>
      </c>
      <c r="K147" s="229" t="s">
        <v>1119</v>
      </c>
      <c r="L147" s="45"/>
      <c r="M147" s="234" t="s">
        <v>1</v>
      </c>
      <c r="N147" s="235" t="s">
        <v>45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172</v>
      </c>
      <c r="AT147" s="238" t="s">
        <v>160</v>
      </c>
      <c r="AU147" s="238" t="s">
        <v>90</v>
      </c>
      <c r="AY147" s="18" t="s">
        <v>156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88</v>
      </c>
      <c r="BK147" s="239">
        <f>ROUND(I147*H147,2)</f>
        <v>0</v>
      </c>
      <c r="BL147" s="18" t="s">
        <v>172</v>
      </c>
      <c r="BM147" s="238" t="s">
        <v>2321</v>
      </c>
    </row>
    <row r="148" s="2" customFormat="1">
      <c r="A148" s="39"/>
      <c r="B148" s="40"/>
      <c r="C148" s="41"/>
      <c r="D148" s="240" t="s">
        <v>1121</v>
      </c>
      <c r="E148" s="41"/>
      <c r="F148" s="285" t="s">
        <v>2322</v>
      </c>
      <c r="G148" s="41"/>
      <c r="H148" s="41"/>
      <c r="I148" s="242"/>
      <c r="J148" s="41"/>
      <c r="K148" s="41"/>
      <c r="L148" s="45"/>
      <c r="M148" s="243"/>
      <c r="N148" s="244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1121</v>
      </c>
      <c r="AU148" s="18" t="s">
        <v>90</v>
      </c>
    </row>
    <row r="149" s="2" customFormat="1">
      <c r="A149" s="39"/>
      <c r="B149" s="40"/>
      <c r="C149" s="41"/>
      <c r="D149" s="286" t="s">
        <v>1123</v>
      </c>
      <c r="E149" s="41"/>
      <c r="F149" s="287" t="s">
        <v>2323</v>
      </c>
      <c r="G149" s="41"/>
      <c r="H149" s="41"/>
      <c r="I149" s="242"/>
      <c r="J149" s="41"/>
      <c r="K149" s="41"/>
      <c r="L149" s="45"/>
      <c r="M149" s="243"/>
      <c r="N149" s="24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1123</v>
      </c>
      <c r="AU149" s="18" t="s">
        <v>90</v>
      </c>
    </row>
    <row r="150" s="15" customFormat="1">
      <c r="A150" s="15"/>
      <c r="B150" s="288"/>
      <c r="C150" s="289"/>
      <c r="D150" s="240" t="s">
        <v>443</v>
      </c>
      <c r="E150" s="290" t="s">
        <v>1</v>
      </c>
      <c r="F150" s="291" t="s">
        <v>2324</v>
      </c>
      <c r="G150" s="289"/>
      <c r="H150" s="290" t="s">
        <v>1</v>
      </c>
      <c r="I150" s="292"/>
      <c r="J150" s="289"/>
      <c r="K150" s="289"/>
      <c r="L150" s="293"/>
      <c r="M150" s="294"/>
      <c r="N150" s="295"/>
      <c r="O150" s="295"/>
      <c r="P150" s="295"/>
      <c r="Q150" s="295"/>
      <c r="R150" s="295"/>
      <c r="S150" s="295"/>
      <c r="T150" s="29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97" t="s">
        <v>443</v>
      </c>
      <c r="AU150" s="297" t="s">
        <v>90</v>
      </c>
      <c r="AV150" s="15" t="s">
        <v>88</v>
      </c>
      <c r="AW150" s="15" t="s">
        <v>36</v>
      </c>
      <c r="AX150" s="15" t="s">
        <v>80</v>
      </c>
      <c r="AY150" s="297" t="s">
        <v>156</v>
      </c>
    </row>
    <row r="151" s="13" customFormat="1">
      <c r="A151" s="13"/>
      <c r="B151" s="263"/>
      <c r="C151" s="264"/>
      <c r="D151" s="240" t="s">
        <v>443</v>
      </c>
      <c r="E151" s="265" t="s">
        <v>1</v>
      </c>
      <c r="F151" s="266" t="s">
        <v>2325</v>
      </c>
      <c r="G151" s="264"/>
      <c r="H151" s="267">
        <v>2.79</v>
      </c>
      <c r="I151" s="268"/>
      <c r="J151" s="264"/>
      <c r="K151" s="264"/>
      <c r="L151" s="269"/>
      <c r="M151" s="270"/>
      <c r="N151" s="271"/>
      <c r="O151" s="271"/>
      <c r="P151" s="271"/>
      <c r="Q151" s="271"/>
      <c r="R151" s="271"/>
      <c r="S151" s="271"/>
      <c r="T151" s="27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3" t="s">
        <v>443</v>
      </c>
      <c r="AU151" s="273" t="s">
        <v>90</v>
      </c>
      <c r="AV151" s="13" t="s">
        <v>90</v>
      </c>
      <c r="AW151" s="13" t="s">
        <v>36</v>
      </c>
      <c r="AX151" s="13" t="s">
        <v>80</v>
      </c>
      <c r="AY151" s="273" t="s">
        <v>156</v>
      </c>
    </row>
    <row r="152" s="14" customFormat="1">
      <c r="A152" s="14"/>
      <c r="B152" s="274"/>
      <c r="C152" s="275"/>
      <c r="D152" s="240" t="s">
        <v>443</v>
      </c>
      <c r="E152" s="276" t="s">
        <v>1</v>
      </c>
      <c r="F152" s="277" t="s">
        <v>445</v>
      </c>
      <c r="G152" s="275"/>
      <c r="H152" s="278">
        <v>2.79</v>
      </c>
      <c r="I152" s="279"/>
      <c r="J152" s="275"/>
      <c r="K152" s="275"/>
      <c r="L152" s="280"/>
      <c r="M152" s="281"/>
      <c r="N152" s="282"/>
      <c r="O152" s="282"/>
      <c r="P152" s="282"/>
      <c r="Q152" s="282"/>
      <c r="R152" s="282"/>
      <c r="S152" s="282"/>
      <c r="T152" s="28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84" t="s">
        <v>443</v>
      </c>
      <c r="AU152" s="284" t="s">
        <v>90</v>
      </c>
      <c r="AV152" s="14" t="s">
        <v>172</v>
      </c>
      <c r="AW152" s="14" t="s">
        <v>36</v>
      </c>
      <c r="AX152" s="14" t="s">
        <v>88</v>
      </c>
      <c r="AY152" s="284" t="s">
        <v>156</v>
      </c>
    </row>
    <row r="153" s="2" customFormat="1" ht="24.15" customHeight="1">
      <c r="A153" s="39"/>
      <c r="B153" s="40"/>
      <c r="C153" s="227" t="s">
        <v>172</v>
      </c>
      <c r="D153" s="227" t="s">
        <v>160</v>
      </c>
      <c r="E153" s="228" t="s">
        <v>2326</v>
      </c>
      <c r="F153" s="229" t="s">
        <v>2327</v>
      </c>
      <c r="G153" s="230" t="s">
        <v>1118</v>
      </c>
      <c r="H153" s="231">
        <v>2.6600000000000001</v>
      </c>
      <c r="I153" s="232"/>
      <c r="J153" s="233">
        <f>ROUND(I153*H153,2)</f>
        <v>0</v>
      </c>
      <c r="K153" s="229" t="s">
        <v>1119</v>
      </c>
      <c r="L153" s="45"/>
      <c r="M153" s="234" t="s">
        <v>1</v>
      </c>
      <c r="N153" s="235" t="s">
        <v>45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172</v>
      </c>
      <c r="AT153" s="238" t="s">
        <v>160</v>
      </c>
      <c r="AU153" s="238" t="s">
        <v>90</v>
      </c>
      <c r="AY153" s="18" t="s">
        <v>156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88</v>
      </c>
      <c r="BK153" s="239">
        <f>ROUND(I153*H153,2)</f>
        <v>0</v>
      </c>
      <c r="BL153" s="18" t="s">
        <v>172</v>
      </c>
      <c r="BM153" s="238" t="s">
        <v>2328</v>
      </c>
    </row>
    <row r="154" s="2" customFormat="1">
      <c r="A154" s="39"/>
      <c r="B154" s="40"/>
      <c r="C154" s="41"/>
      <c r="D154" s="240" t="s">
        <v>1121</v>
      </c>
      <c r="E154" s="41"/>
      <c r="F154" s="285" t="s">
        <v>2329</v>
      </c>
      <c r="G154" s="41"/>
      <c r="H154" s="41"/>
      <c r="I154" s="242"/>
      <c r="J154" s="41"/>
      <c r="K154" s="41"/>
      <c r="L154" s="45"/>
      <c r="M154" s="243"/>
      <c r="N154" s="244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1121</v>
      </c>
      <c r="AU154" s="18" t="s">
        <v>90</v>
      </c>
    </row>
    <row r="155" s="2" customFormat="1">
      <c r="A155" s="39"/>
      <c r="B155" s="40"/>
      <c r="C155" s="41"/>
      <c r="D155" s="286" t="s">
        <v>1123</v>
      </c>
      <c r="E155" s="41"/>
      <c r="F155" s="287" t="s">
        <v>2330</v>
      </c>
      <c r="G155" s="41"/>
      <c r="H155" s="41"/>
      <c r="I155" s="242"/>
      <c r="J155" s="41"/>
      <c r="K155" s="41"/>
      <c r="L155" s="45"/>
      <c r="M155" s="243"/>
      <c r="N155" s="24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1123</v>
      </c>
      <c r="AU155" s="18" t="s">
        <v>90</v>
      </c>
    </row>
    <row r="156" s="15" customFormat="1">
      <c r="A156" s="15"/>
      <c r="B156" s="288"/>
      <c r="C156" s="289"/>
      <c r="D156" s="240" t="s">
        <v>443</v>
      </c>
      <c r="E156" s="290" t="s">
        <v>1</v>
      </c>
      <c r="F156" s="291" t="s">
        <v>2331</v>
      </c>
      <c r="G156" s="289"/>
      <c r="H156" s="290" t="s">
        <v>1</v>
      </c>
      <c r="I156" s="292"/>
      <c r="J156" s="289"/>
      <c r="K156" s="289"/>
      <c r="L156" s="293"/>
      <c r="M156" s="294"/>
      <c r="N156" s="295"/>
      <c r="O156" s="295"/>
      <c r="P156" s="295"/>
      <c r="Q156" s="295"/>
      <c r="R156" s="295"/>
      <c r="S156" s="295"/>
      <c r="T156" s="29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97" t="s">
        <v>443</v>
      </c>
      <c r="AU156" s="297" t="s">
        <v>90</v>
      </c>
      <c r="AV156" s="15" t="s">
        <v>88</v>
      </c>
      <c r="AW156" s="15" t="s">
        <v>36</v>
      </c>
      <c r="AX156" s="15" t="s">
        <v>80</v>
      </c>
      <c r="AY156" s="297" t="s">
        <v>156</v>
      </c>
    </row>
    <row r="157" s="13" customFormat="1">
      <c r="A157" s="13"/>
      <c r="B157" s="263"/>
      <c r="C157" s="264"/>
      <c r="D157" s="240" t="s">
        <v>443</v>
      </c>
      <c r="E157" s="265" t="s">
        <v>1</v>
      </c>
      <c r="F157" s="266" t="s">
        <v>2332</v>
      </c>
      <c r="G157" s="264"/>
      <c r="H157" s="267">
        <v>2.6600000000000001</v>
      </c>
      <c r="I157" s="268"/>
      <c r="J157" s="264"/>
      <c r="K157" s="264"/>
      <c r="L157" s="269"/>
      <c r="M157" s="270"/>
      <c r="N157" s="271"/>
      <c r="O157" s="271"/>
      <c r="P157" s="271"/>
      <c r="Q157" s="271"/>
      <c r="R157" s="271"/>
      <c r="S157" s="271"/>
      <c r="T157" s="27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3" t="s">
        <v>443</v>
      </c>
      <c r="AU157" s="273" t="s">
        <v>90</v>
      </c>
      <c r="AV157" s="13" t="s">
        <v>90</v>
      </c>
      <c r="AW157" s="13" t="s">
        <v>36</v>
      </c>
      <c r="AX157" s="13" t="s">
        <v>80</v>
      </c>
      <c r="AY157" s="273" t="s">
        <v>156</v>
      </c>
    </row>
    <row r="158" s="14" customFormat="1">
      <c r="A158" s="14"/>
      <c r="B158" s="274"/>
      <c r="C158" s="275"/>
      <c r="D158" s="240" t="s">
        <v>443</v>
      </c>
      <c r="E158" s="276" t="s">
        <v>1</v>
      </c>
      <c r="F158" s="277" t="s">
        <v>445</v>
      </c>
      <c r="G158" s="275"/>
      <c r="H158" s="278">
        <v>2.6600000000000001</v>
      </c>
      <c r="I158" s="279"/>
      <c r="J158" s="275"/>
      <c r="K158" s="275"/>
      <c r="L158" s="280"/>
      <c r="M158" s="281"/>
      <c r="N158" s="282"/>
      <c r="O158" s="282"/>
      <c r="P158" s="282"/>
      <c r="Q158" s="282"/>
      <c r="R158" s="282"/>
      <c r="S158" s="282"/>
      <c r="T158" s="28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4" t="s">
        <v>443</v>
      </c>
      <c r="AU158" s="284" t="s">
        <v>90</v>
      </c>
      <c r="AV158" s="14" t="s">
        <v>172</v>
      </c>
      <c r="AW158" s="14" t="s">
        <v>36</v>
      </c>
      <c r="AX158" s="14" t="s">
        <v>88</v>
      </c>
      <c r="AY158" s="284" t="s">
        <v>156</v>
      </c>
    </row>
    <row r="159" s="2" customFormat="1" ht="21.75" customHeight="1">
      <c r="A159" s="39"/>
      <c r="B159" s="40"/>
      <c r="C159" s="227" t="s">
        <v>155</v>
      </c>
      <c r="D159" s="227" t="s">
        <v>160</v>
      </c>
      <c r="E159" s="228" t="s">
        <v>1174</v>
      </c>
      <c r="F159" s="229" t="s">
        <v>1175</v>
      </c>
      <c r="G159" s="230" t="s">
        <v>1176</v>
      </c>
      <c r="H159" s="231">
        <v>26.57</v>
      </c>
      <c r="I159" s="232"/>
      <c r="J159" s="233">
        <f>ROUND(I159*H159,2)</f>
        <v>0</v>
      </c>
      <c r="K159" s="229" t="s">
        <v>1177</v>
      </c>
      <c r="L159" s="45"/>
      <c r="M159" s="234" t="s">
        <v>1</v>
      </c>
      <c r="N159" s="235" t="s">
        <v>45</v>
      </c>
      <c r="O159" s="92"/>
      <c r="P159" s="236">
        <f>O159*H159</f>
        <v>0</v>
      </c>
      <c r="Q159" s="236">
        <v>0.001</v>
      </c>
      <c r="R159" s="236">
        <f>Q159*H159</f>
        <v>0.02657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172</v>
      </c>
      <c r="AT159" s="238" t="s">
        <v>160</v>
      </c>
      <c r="AU159" s="238" t="s">
        <v>90</v>
      </c>
      <c r="AY159" s="18" t="s">
        <v>156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88</v>
      </c>
      <c r="BK159" s="239">
        <f>ROUND(I159*H159,2)</f>
        <v>0</v>
      </c>
      <c r="BL159" s="18" t="s">
        <v>172</v>
      </c>
      <c r="BM159" s="238" t="s">
        <v>2333</v>
      </c>
    </row>
    <row r="160" s="15" customFormat="1">
      <c r="A160" s="15"/>
      <c r="B160" s="288"/>
      <c r="C160" s="289"/>
      <c r="D160" s="240" t="s">
        <v>443</v>
      </c>
      <c r="E160" s="290" t="s">
        <v>1</v>
      </c>
      <c r="F160" s="291" t="s">
        <v>2334</v>
      </c>
      <c r="G160" s="289"/>
      <c r="H160" s="290" t="s">
        <v>1</v>
      </c>
      <c r="I160" s="292"/>
      <c r="J160" s="289"/>
      <c r="K160" s="289"/>
      <c r="L160" s="293"/>
      <c r="M160" s="294"/>
      <c r="N160" s="295"/>
      <c r="O160" s="295"/>
      <c r="P160" s="295"/>
      <c r="Q160" s="295"/>
      <c r="R160" s="295"/>
      <c r="S160" s="295"/>
      <c r="T160" s="29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97" t="s">
        <v>443</v>
      </c>
      <c r="AU160" s="297" t="s">
        <v>90</v>
      </c>
      <c r="AV160" s="15" t="s">
        <v>88</v>
      </c>
      <c r="AW160" s="15" t="s">
        <v>36</v>
      </c>
      <c r="AX160" s="15" t="s">
        <v>80</v>
      </c>
      <c r="AY160" s="297" t="s">
        <v>156</v>
      </c>
    </row>
    <row r="161" s="13" customFormat="1">
      <c r="A161" s="13"/>
      <c r="B161" s="263"/>
      <c r="C161" s="264"/>
      <c r="D161" s="240" t="s">
        <v>443</v>
      </c>
      <c r="E161" s="265" t="s">
        <v>1</v>
      </c>
      <c r="F161" s="266" t="s">
        <v>2335</v>
      </c>
      <c r="G161" s="264"/>
      <c r="H161" s="267">
        <v>21.352</v>
      </c>
      <c r="I161" s="268"/>
      <c r="J161" s="264"/>
      <c r="K161" s="264"/>
      <c r="L161" s="269"/>
      <c r="M161" s="270"/>
      <c r="N161" s="271"/>
      <c r="O161" s="271"/>
      <c r="P161" s="271"/>
      <c r="Q161" s="271"/>
      <c r="R161" s="271"/>
      <c r="S161" s="271"/>
      <c r="T161" s="27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3" t="s">
        <v>443</v>
      </c>
      <c r="AU161" s="273" t="s">
        <v>90</v>
      </c>
      <c r="AV161" s="13" t="s">
        <v>90</v>
      </c>
      <c r="AW161" s="13" t="s">
        <v>36</v>
      </c>
      <c r="AX161" s="13" t="s">
        <v>80</v>
      </c>
      <c r="AY161" s="273" t="s">
        <v>156</v>
      </c>
    </row>
    <row r="162" s="15" customFormat="1">
      <c r="A162" s="15"/>
      <c r="B162" s="288"/>
      <c r="C162" s="289"/>
      <c r="D162" s="240" t="s">
        <v>443</v>
      </c>
      <c r="E162" s="290" t="s">
        <v>1</v>
      </c>
      <c r="F162" s="291" t="s">
        <v>2336</v>
      </c>
      <c r="G162" s="289"/>
      <c r="H162" s="290" t="s">
        <v>1</v>
      </c>
      <c r="I162" s="292"/>
      <c r="J162" s="289"/>
      <c r="K162" s="289"/>
      <c r="L162" s="293"/>
      <c r="M162" s="294"/>
      <c r="N162" s="295"/>
      <c r="O162" s="295"/>
      <c r="P162" s="295"/>
      <c r="Q162" s="295"/>
      <c r="R162" s="295"/>
      <c r="S162" s="295"/>
      <c r="T162" s="29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97" t="s">
        <v>443</v>
      </c>
      <c r="AU162" s="297" t="s">
        <v>90</v>
      </c>
      <c r="AV162" s="15" t="s">
        <v>88</v>
      </c>
      <c r="AW162" s="15" t="s">
        <v>36</v>
      </c>
      <c r="AX162" s="15" t="s">
        <v>80</v>
      </c>
      <c r="AY162" s="297" t="s">
        <v>156</v>
      </c>
    </row>
    <row r="163" s="13" customFormat="1">
      <c r="A163" s="13"/>
      <c r="B163" s="263"/>
      <c r="C163" s="264"/>
      <c r="D163" s="240" t="s">
        <v>443</v>
      </c>
      <c r="E163" s="265" t="s">
        <v>1</v>
      </c>
      <c r="F163" s="266" t="s">
        <v>2337</v>
      </c>
      <c r="G163" s="264"/>
      <c r="H163" s="267">
        <v>5.218</v>
      </c>
      <c r="I163" s="268"/>
      <c r="J163" s="264"/>
      <c r="K163" s="264"/>
      <c r="L163" s="269"/>
      <c r="M163" s="270"/>
      <c r="N163" s="271"/>
      <c r="O163" s="271"/>
      <c r="P163" s="271"/>
      <c r="Q163" s="271"/>
      <c r="R163" s="271"/>
      <c r="S163" s="271"/>
      <c r="T163" s="27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3" t="s">
        <v>443</v>
      </c>
      <c r="AU163" s="273" t="s">
        <v>90</v>
      </c>
      <c r="AV163" s="13" t="s">
        <v>90</v>
      </c>
      <c r="AW163" s="13" t="s">
        <v>36</v>
      </c>
      <c r="AX163" s="13" t="s">
        <v>80</v>
      </c>
      <c r="AY163" s="273" t="s">
        <v>156</v>
      </c>
    </row>
    <row r="164" s="14" customFormat="1">
      <c r="A164" s="14"/>
      <c r="B164" s="274"/>
      <c r="C164" s="275"/>
      <c r="D164" s="240" t="s">
        <v>443</v>
      </c>
      <c r="E164" s="276" t="s">
        <v>1</v>
      </c>
      <c r="F164" s="277" t="s">
        <v>445</v>
      </c>
      <c r="G164" s="275"/>
      <c r="H164" s="278">
        <v>26.57</v>
      </c>
      <c r="I164" s="279"/>
      <c r="J164" s="275"/>
      <c r="K164" s="275"/>
      <c r="L164" s="280"/>
      <c r="M164" s="281"/>
      <c r="N164" s="282"/>
      <c r="O164" s="282"/>
      <c r="P164" s="282"/>
      <c r="Q164" s="282"/>
      <c r="R164" s="282"/>
      <c r="S164" s="282"/>
      <c r="T164" s="28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4" t="s">
        <v>443</v>
      </c>
      <c r="AU164" s="284" t="s">
        <v>90</v>
      </c>
      <c r="AV164" s="14" t="s">
        <v>172</v>
      </c>
      <c r="AW164" s="14" t="s">
        <v>36</v>
      </c>
      <c r="AX164" s="14" t="s">
        <v>88</v>
      </c>
      <c r="AY164" s="284" t="s">
        <v>156</v>
      </c>
    </row>
    <row r="165" s="2" customFormat="1" ht="24.15" customHeight="1">
      <c r="A165" s="39"/>
      <c r="B165" s="40"/>
      <c r="C165" s="227" t="s">
        <v>181</v>
      </c>
      <c r="D165" s="227" t="s">
        <v>160</v>
      </c>
      <c r="E165" s="228" t="s">
        <v>2338</v>
      </c>
      <c r="F165" s="229" t="s">
        <v>2339</v>
      </c>
      <c r="G165" s="230" t="s">
        <v>1118</v>
      </c>
      <c r="H165" s="231">
        <v>2.79</v>
      </c>
      <c r="I165" s="232"/>
      <c r="J165" s="233">
        <f>ROUND(I165*H165,2)</f>
        <v>0</v>
      </c>
      <c r="K165" s="229" t="s">
        <v>1119</v>
      </c>
      <c r="L165" s="45"/>
      <c r="M165" s="234" t="s">
        <v>1</v>
      </c>
      <c r="N165" s="235" t="s">
        <v>45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172</v>
      </c>
      <c r="AT165" s="238" t="s">
        <v>160</v>
      </c>
      <c r="AU165" s="238" t="s">
        <v>90</v>
      </c>
      <c r="AY165" s="18" t="s">
        <v>156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88</v>
      </c>
      <c r="BK165" s="239">
        <f>ROUND(I165*H165,2)</f>
        <v>0</v>
      </c>
      <c r="BL165" s="18" t="s">
        <v>172</v>
      </c>
      <c r="BM165" s="238" t="s">
        <v>2340</v>
      </c>
    </row>
    <row r="166" s="2" customFormat="1">
      <c r="A166" s="39"/>
      <c r="B166" s="40"/>
      <c r="C166" s="41"/>
      <c r="D166" s="240" t="s">
        <v>1121</v>
      </c>
      <c r="E166" s="41"/>
      <c r="F166" s="285" t="s">
        <v>2341</v>
      </c>
      <c r="G166" s="41"/>
      <c r="H166" s="41"/>
      <c r="I166" s="242"/>
      <c r="J166" s="41"/>
      <c r="K166" s="41"/>
      <c r="L166" s="45"/>
      <c r="M166" s="243"/>
      <c r="N166" s="244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1121</v>
      </c>
      <c r="AU166" s="18" t="s">
        <v>90</v>
      </c>
    </row>
    <row r="167" s="2" customFormat="1">
      <c r="A167" s="39"/>
      <c r="B167" s="40"/>
      <c r="C167" s="41"/>
      <c r="D167" s="286" t="s">
        <v>1123</v>
      </c>
      <c r="E167" s="41"/>
      <c r="F167" s="287" t="s">
        <v>2342</v>
      </c>
      <c r="G167" s="41"/>
      <c r="H167" s="41"/>
      <c r="I167" s="242"/>
      <c r="J167" s="41"/>
      <c r="K167" s="41"/>
      <c r="L167" s="45"/>
      <c r="M167" s="243"/>
      <c r="N167" s="244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1123</v>
      </c>
      <c r="AU167" s="18" t="s">
        <v>90</v>
      </c>
    </row>
    <row r="168" s="15" customFormat="1">
      <c r="A168" s="15"/>
      <c r="B168" s="288"/>
      <c r="C168" s="289"/>
      <c r="D168" s="240" t="s">
        <v>443</v>
      </c>
      <c r="E168" s="290" t="s">
        <v>1</v>
      </c>
      <c r="F168" s="291" t="s">
        <v>2343</v>
      </c>
      <c r="G168" s="289"/>
      <c r="H168" s="290" t="s">
        <v>1</v>
      </c>
      <c r="I168" s="292"/>
      <c r="J168" s="289"/>
      <c r="K168" s="289"/>
      <c r="L168" s="293"/>
      <c r="M168" s="294"/>
      <c r="N168" s="295"/>
      <c r="O168" s="295"/>
      <c r="P168" s="295"/>
      <c r="Q168" s="295"/>
      <c r="R168" s="295"/>
      <c r="S168" s="295"/>
      <c r="T168" s="29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97" t="s">
        <v>443</v>
      </c>
      <c r="AU168" s="297" t="s">
        <v>90</v>
      </c>
      <c r="AV168" s="15" t="s">
        <v>88</v>
      </c>
      <c r="AW168" s="15" t="s">
        <v>36</v>
      </c>
      <c r="AX168" s="15" t="s">
        <v>80</v>
      </c>
      <c r="AY168" s="297" t="s">
        <v>156</v>
      </c>
    </row>
    <row r="169" s="13" customFormat="1">
      <c r="A169" s="13"/>
      <c r="B169" s="263"/>
      <c r="C169" s="264"/>
      <c r="D169" s="240" t="s">
        <v>443</v>
      </c>
      <c r="E169" s="265" t="s">
        <v>1</v>
      </c>
      <c r="F169" s="266" t="s">
        <v>2344</v>
      </c>
      <c r="G169" s="264"/>
      <c r="H169" s="267">
        <v>2.79</v>
      </c>
      <c r="I169" s="268"/>
      <c r="J169" s="264"/>
      <c r="K169" s="264"/>
      <c r="L169" s="269"/>
      <c r="M169" s="270"/>
      <c r="N169" s="271"/>
      <c r="O169" s="271"/>
      <c r="P169" s="271"/>
      <c r="Q169" s="271"/>
      <c r="R169" s="271"/>
      <c r="S169" s="271"/>
      <c r="T169" s="27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3" t="s">
        <v>443</v>
      </c>
      <c r="AU169" s="273" t="s">
        <v>90</v>
      </c>
      <c r="AV169" s="13" t="s">
        <v>90</v>
      </c>
      <c r="AW169" s="13" t="s">
        <v>36</v>
      </c>
      <c r="AX169" s="13" t="s">
        <v>80</v>
      </c>
      <c r="AY169" s="273" t="s">
        <v>156</v>
      </c>
    </row>
    <row r="170" s="14" customFormat="1">
      <c r="A170" s="14"/>
      <c r="B170" s="274"/>
      <c r="C170" s="275"/>
      <c r="D170" s="240" t="s">
        <v>443</v>
      </c>
      <c r="E170" s="276" t="s">
        <v>1</v>
      </c>
      <c r="F170" s="277" t="s">
        <v>445</v>
      </c>
      <c r="G170" s="275"/>
      <c r="H170" s="278">
        <v>2.79</v>
      </c>
      <c r="I170" s="279"/>
      <c r="J170" s="275"/>
      <c r="K170" s="275"/>
      <c r="L170" s="280"/>
      <c r="M170" s="281"/>
      <c r="N170" s="282"/>
      <c r="O170" s="282"/>
      <c r="P170" s="282"/>
      <c r="Q170" s="282"/>
      <c r="R170" s="282"/>
      <c r="S170" s="282"/>
      <c r="T170" s="28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84" t="s">
        <v>443</v>
      </c>
      <c r="AU170" s="284" t="s">
        <v>90</v>
      </c>
      <c r="AV170" s="14" t="s">
        <v>172</v>
      </c>
      <c r="AW170" s="14" t="s">
        <v>36</v>
      </c>
      <c r="AX170" s="14" t="s">
        <v>88</v>
      </c>
      <c r="AY170" s="284" t="s">
        <v>156</v>
      </c>
    </row>
    <row r="171" s="2" customFormat="1" ht="24.15" customHeight="1">
      <c r="A171" s="39"/>
      <c r="B171" s="40"/>
      <c r="C171" s="227" t="s">
        <v>185</v>
      </c>
      <c r="D171" s="227" t="s">
        <v>160</v>
      </c>
      <c r="E171" s="228" t="s">
        <v>2345</v>
      </c>
      <c r="F171" s="229" t="s">
        <v>2346</v>
      </c>
      <c r="G171" s="230" t="s">
        <v>1118</v>
      </c>
      <c r="H171" s="231">
        <v>2.6600000000000001</v>
      </c>
      <c r="I171" s="232"/>
      <c r="J171" s="233">
        <f>ROUND(I171*H171,2)</f>
        <v>0</v>
      </c>
      <c r="K171" s="229" t="s">
        <v>1119</v>
      </c>
      <c r="L171" s="45"/>
      <c r="M171" s="234" t="s">
        <v>1</v>
      </c>
      <c r="N171" s="235" t="s">
        <v>45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172</v>
      </c>
      <c r="AT171" s="238" t="s">
        <v>160</v>
      </c>
      <c r="AU171" s="238" t="s">
        <v>90</v>
      </c>
      <c r="AY171" s="18" t="s">
        <v>156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88</v>
      </c>
      <c r="BK171" s="239">
        <f>ROUND(I171*H171,2)</f>
        <v>0</v>
      </c>
      <c r="BL171" s="18" t="s">
        <v>172</v>
      </c>
      <c r="BM171" s="238" t="s">
        <v>2347</v>
      </c>
    </row>
    <row r="172" s="2" customFormat="1">
      <c r="A172" s="39"/>
      <c r="B172" s="40"/>
      <c r="C172" s="41"/>
      <c r="D172" s="240" t="s">
        <v>1121</v>
      </c>
      <c r="E172" s="41"/>
      <c r="F172" s="285" t="s">
        <v>2348</v>
      </c>
      <c r="G172" s="41"/>
      <c r="H172" s="41"/>
      <c r="I172" s="242"/>
      <c r="J172" s="41"/>
      <c r="K172" s="41"/>
      <c r="L172" s="45"/>
      <c r="M172" s="243"/>
      <c r="N172" s="24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1121</v>
      </c>
      <c r="AU172" s="18" t="s">
        <v>90</v>
      </c>
    </row>
    <row r="173" s="2" customFormat="1">
      <c r="A173" s="39"/>
      <c r="B173" s="40"/>
      <c r="C173" s="41"/>
      <c r="D173" s="286" t="s">
        <v>1123</v>
      </c>
      <c r="E173" s="41"/>
      <c r="F173" s="287" t="s">
        <v>2349</v>
      </c>
      <c r="G173" s="41"/>
      <c r="H173" s="41"/>
      <c r="I173" s="242"/>
      <c r="J173" s="41"/>
      <c r="K173" s="41"/>
      <c r="L173" s="45"/>
      <c r="M173" s="243"/>
      <c r="N173" s="244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1123</v>
      </c>
      <c r="AU173" s="18" t="s">
        <v>90</v>
      </c>
    </row>
    <row r="174" s="15" customFormat="1">
      <c r="A174" s="15"/>
      <c r="B174" s="288"/>
      <c r="C174" s="289"/>
      <c r="D174" s="240" t="s">
        <v>443</v>
      </c>
      <c r="E174" s="290" t="s">
        <v>1</v>
      </c>
      <c r="F174" s="291" t="s">
        <v>2350</v>
      </c>
      <c r="G174" s="289"/>
      <c r="H174" s="290" t="s">
        <v>1</v>
      </c>
      <c r="I174" s="292"/>
      <c r="J174" s="289"/>
      <c r="K174" s="289"/>
      <c r="L174" s="293"/>
      <c r="M174" s="294"/>
      <c r="N174" s="295"/>
      <c r="O174" s="295"/>
      <c r="P174" s="295"/>
      <c r="Q174" s="295"/>
      <c r="R174" s="295"/>
      <c r="S174" s="295"/>
      <c r="T174" s="29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97" t="s">
        <v>443</v>
      </c>
      <c r="AU174" s="297" t="s">
        <v>90</v>
      </c>
      <c r="AV174" s="15" t="s">
        <v>88</v>
      </c>
      <c r="AW174" s="15" t="s">
        <v>36</v>
      </c>
      <c r="AX174" s="15" t="s">
        <v>80</v>
      </c>
      <c r="AY174" s="297" t="s">
        <v>156</v>
      </c>
    </row>
    <row r="175" s="13" customFormat="1">
      <c r="A175" s="13"/>
      <c r="B175" s="263"/>
      <c r="C175" s="264"/>
      <c r="D175" s="240" t="s">
        <v>443</v>
      </c>
      <c r="E175" s="265" t="s">
        <v>1</v>
      </c>
      <c r="F175" s="266" t="s">
        <v>2351</v>
      </c>
      <c r="G175" s="264"/>
      <c r="H175" s="267">
        <v>2.6600000000000001</v>
      </c>
      <c r="I175" s="268"/>
      <c r="J175" s="264"/>
      <c r="K175" s="264"/>
      <c r="L175" s="269"/>
      <c r="M175" s="270"/>
      <c r="N175" s="271"/>
      <c r="O175" s="271"/>
      <c r="P175" s="271"/>
      <c r="Q175" s="271"/>
      <c r="R175" s="271"/>
      <c r="S175" s="271"/>
      <c r="T175" s="27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3" t="s">
        <v>443</v>
      </c>
      <c r="AU175" s="273" t="s">
        <v>90</v>
      </c>
      <c r="AV175" s="13" t="s">
        <v>90</v>
      </c>
      <c r="AW175" s="13" t="s">
        <v>36</v>
      </c>
      <c r="AX175" s="13" t="s">
        <v>80</v>
      </c>
      <c r="AY175" s="273" t="s">
        <v>156</v>
      </c>
    </row>
    <row r="176" s="14" customFormat="1">
      <c r="A176" s="14"/>
      <c r="B176" s="274"/>
      <c r="C176" s="275"/>
      <c r="D176" s="240" t="s">
        <v>443</v>
      </c>
      <c r="E176" s="276" t="s">
        <v>1</v>
      </c>
      <c r="F176" s="277" t="s">
        <v>445</v>
      </c>
      <c r="G176" s="275"/>
      <c r="H176" s="278">
        <v>2.6600000000000001</v>
      </c>
      <c r="I176" s="279"/>
      <c r="J176" s="275"/>
      <c r="K176" s="275"/>
      <c r="L176" s="280"/>
      <c r="M176" s="281"/>
      <c r="N176" s="282"/>
      <c r="O176" s="282"/>
      <c r="P176" s="282"/>
      <c r="Q176" s="282"/>
      <c r="R176" s="282"/>
      <c r="S176" s="282"/>
      <c r="T176" s="28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4" t="s">
        <v>443</v>
      </c>
      <c r="AU176" s="284" t="s">
        <v>90</v>
      </c>
      <c r="AV176" s="14" t="s">
        <v>172</v>
      </c>
      <c r="AW176" s="14" t="s">
        <v>36</v>
      </c>
      <c r="AX176" s="14" t="s">
        <v>88</v>
      </c>
      <c r="AY176" s="284" t="s">
        <v>156</v>
      </c>
    </row>
    <row r="177" s="2" customFormat="1" ht="24.15" customHeight="1">
      <c r="A177" s="39"/>
      <c r="B177" s="40"/>
      <c r="C177" s="227" t="s">
        <v>189</v>
      </c>
      <c r="D177" s="227" t="s">
        <v>160</v>
      </c>
      <c r="E177" s="228" t="s">
        <v>1225</v>
      </c>
      <c r="F177" s="229" t="s">
        <v>1226</v>
      </c>
      <c r="G177" s="230" t="s">
        <v>1118</v>
      </c>
      <c r="H177" s="231">
        <v>5.4500000000000002</v>
      </c>
      <c r="I177" s="232"/>
      <c r="J177" s="233">
        <f>ROUND(I177*H177,2)</f>
        <v>0</v>
      </c>
      <c r="K177" s="229" t="s">
        <v>1119</v>
      </c>
      <c r="L177" s="45"/>
      <c r="M177" s="234" t="s">
        <v>1</v>
      </c>
      <c r="N177" s="235" t="s">
        <v>45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172</v>
      </c>
      <c r="AT177" s="238" t="s">
        <v>160</v>
      </c>
      <c r="AU177" s="238" t="s">
        <v>90</v>
      </c>
      <c r="AY177" s="18" t="s">
        <v>156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88</v>
      </c>
      <c r="BK177" s="239">
        <f>ROUND(I177*H177,2)</f>
        <v>0</v>
      </c>
      <c r="BL177" s="18" t="s">
        <v>172</v>
      </c>
      <c r="BM177" s="238" t="s">
        <v>2352</v>
      </c>
    </row>
    <row r="178" s="2" customFormat="1">
      <c r="A178" s="39"/>
      <c r="B178" s="40"/>
      <c r="C178" s="41"/>
      <c r="D178" s="240" t="s">
        <v>1121</v>
      </c>
      <c r="E178" s="41"/>
      <c r="F178" s="285" t="s">
        <v>1228</v>
      </c>
      <c r="G178" s="41"/>
      <c r="H178" s="41"/>
      <c r="I178" s="242"/>
      <c r="J178" s="41"/>
      <c r="K178" s="41"/>
      <c r="L178" s="45"/>
      <c r="M178" s="243"/>
      <c r="N178" s="244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1121</v>
      </c>
      <c r="AU178" s="18" t="s">
        <v>90</v>
      </c>
    </row>
    <row r="179" s="2" customFormat="1">
      <c r="A179" s="39"/>
      <c r="B179" s="40"/>
      <c r="C179" s="41"/>
      <c r="D179" s="286" t="s">
        <v>1123</v>
      </c>
      <c r="E179" s="41"/>
      <c r="F179" s="287" t="s">
        <v>1229</v>
      </c>
      <c r="G179" s="41"/>
      <c r="H179" s="41"/>
      <c r="I179" s="242"/>
      <c r="J179" s="41"/>
      <c r="K179" s="41"/>
      <c r="L179" s="45"/>
      <c r="M179" s="243"/>
      <c r="N179" s="244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1123</v>
      </c>
      <c r="AU179" s="18" t="s">
        <v>90</v>
      </c>
    </row>
    <row r="180" s="15" customFormat="1">
      <c r="A180" s="15"/>
      <c r="B180" s="288"/>
      <c r="C180" s="289"/>
      <c r="D180" s="240" t="s">
        <v>443</v>
      </c>
      <c r="E180" s="290" t="s">
        <v>1</v>
      </c>
      <c r="F180" s="291" t="s">
        <v>2353</v>
      </c>
      <c r="G180" s="289"/>
      <c r="H180" s="290" t="s">
        <v>1</v>
      </c>
      <c r="I180" s="292"/>
      <c r="J180" s="289"/>
      <c r="K180" s="289"/>
      <c r="L180" s="293"/>
      <c r="M180" s="294"/>
      <c r="N180" s="295"/>
      <c r="O180" s="295"/>
      <c r="P180" s="295"/>
      <c r="Q180" s="295"/>
      <c r="R180" s="295"/>
      <c r="S180" s="295"/>
      <c r="T180" s="296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97" t="s">
        <v>443</v>
      </c>
      <c r="AU180" s="297" t="s">
        <v>90</v>
      </c>
      <c r="AV180" s="15" t="s">
        <v>88</v>
      </c>
      <c r="AW180" s="15" t="s">
        <v>36</v>
      </c>
      <c r="AX180" s="15" t="s">
        <v>80</v>
      </c>
      <c r="AY180" s="297" t="s">
        <v>156</v>
      </c>
    </row>
    <row r="181" s="13" customFormat="1">
      <c r="A181" s="13"/>
      <c r="B181" s="263"/>
      <c r="C181" s="264"/>
      <c r="D181" s="240" t="s">
        <v>443</v>
      </c>
      <c r="E181" s="265" t="s">
        <v>1</v>
      </c>
      <c r="F181" s="266" t="s">
        <v>2354</v>
      </c>
      <c r="G181" s="264"/>
      <c r="H181" s="267">
        <v>2.79</v>
      </c>
      <c r="I181" s="268"/>
      <c r="J181" s="264"/>
      <c r="K181" s="264"/>
      <c r="L181" s="269"/>
      <c r="M181" s="270"/>
      <c r="N181" s="271"/>
      <c r="O181" s="271"/>
      <c r="P181" s="271"/>
      <c r="Q181" s="271"/>
      <c r="R181" s="271"/>
      <c r="S181" s="271"/>
      <c r="T181" s="27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3" t="s">
        <v>443</v>
      </c>
      <c r="AU181" s="273" t="s">
        <v>90</v>
      </c>
      <c r="AV181" s="13" t="s">
        <v>90</v>
      </c>
      <c r="AW181" s="13" t="s">
        <v>36</v>
      </c>
      <c r="AX181" s="13" t="s">
        <v>80</v>
      </c>
      <c r="AY181" s="273" t="s">
        <v>156</v>
      </c>
    </row>
    <row r="182" s="13" customFormat="1">
      <c r="A182" s="13"/>
      <c r="B182" s="263"/>
      <c r="C182" s="264"/>
      <c r="D182" s="240" t="s">
        <v>443</v>
      </c>
      <c r="E182" s="265" t="s">
        <v>1</v>
      </c>
      <c r="F182" s="266" t="s">
        <v>2355</v>
      </c>
      <c r="G182" s="264"/>
      <c r="H182" s="267">
        <v>2.6600000000000001</v>
      </c>
      <c r="I182" s="268"/>
      <c r="J182" s="264"/>
      <c r="K182" s="264"/>
      <c r="L182" s="269"/>
      <c r="M182" s="270"/>
      <c r="N182" s="271"/>
      <c r="O182" s="271"/>
      <c r="P182" s="271"/>
      <c r="Q182" s="271"/>
      <c r="R182" s="271"/>
      <c r="S182" s="271"/>
      <c r="T182" s="27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73" t="s">
        <v>443</v>
      </c>
      <c r="AU182" s="273" t="s">
        <v>90</v>
      </c>
      <c r="AV182" s="13" t="s">
        <v>90</v>
      </c>
      <c r="AW182" s="13" t="s">
        <v>36</v>
      </c>
      <c r="AX182" s="13" t="s">
        <v>80</v>
      </c>
      <c r="AY182" s="273" t="s">
        <v>156</v>
      </c>
    </row>
    <row r="183" s="14" customFormat="1">
      <c r="A183" s="14"/>
      <c r="B183" s="274"/>
      <c r="C183" s="275"/>
      <c r="D183" s="240" t="s">
        <v>443</v>
      </c>
      <c r="E183" s="276" t="s">
        <v>1</v>
      </c>
      <c r="F183" s="277" t="s">
        <v>445</v>
      </c>
      <c r="G183" s="275"/>
      <c r="H183" s="278">
        <v>5.4500000000000002</v>
      </c>
      <c r="I183" s="279"/>
      <c r="J183" s="275"/>
      <c r="K183" s="275"/>
      <c r="L183" s="280"/>
      <c r="M183" s="281"/>
      <c r="N183" s="282"/>
      <c r="O183" s="282"/>
      <c r="P183" s="282"/>
      <c r="Q183" s="282"/>
      <c r="R183" s="282"/>
      <c r="S183" s="282"/>
      <c r="T183" s="28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84" t="s">
        <v>443</v>
      </c>
      <c r="AU183" s="284" t="s">
        <v>90</v>
      </c>
      <c r="AV183" s="14" t="s">
        <v>172</v>
      </c>
      <c r="AW183" s="14" t="s">
        <v>36</v>
      </c>
      <c r="AX183" s="14" t="s">
        <v>88</v>
      </c>
      <c r="AY183" s="284" t="s">
        <v>156</v>
      </c>
    </row>
    <row r="184" s="12" customFormat="1" ht="22.8" customHeight="1">
      <c r="A184" s="12"/>
      <c r="B184" s="211"/>
      <c r="C184" s="212"/>
      <c r="D184" s="213" t="s">
        <v>79</v>
      </c>
      <c r="E184" s="225" t="s">
        <v>164</v>
      </c>
      <c r="F184" s="225" t="s">
        <v>1250</v>
      </c>
      <c r="G184" s="212"/>
      <c r="H184" s="212"/>
      <c r="I184" s="215"/>
      <c r="J184" s="226">
        <f>BK184</f>
        <v>0</v>
      </c>
      <c r="K184" s="212"/>
      <c r="L184" s="217"/>
      <c r="M184" s="218"/>
      <c r="N184" s="219"/>
      <c r="O184" s="219"/>
      <c r="P184" s="220">
        <f>SUM(P185:P277)</f>
        <v>0</v>
      </c>
      <c r="Q184" s="219"/>
      <c r="R184" s="220">
        <f>SUM(R185:R277)</f>
        <v>4.8382997000000003</v>
      </c>
      <c r="S184" s="219"/>
      <c r="T184" s="221">
        <f>SUM(T185:T277)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2" t="s">
        <v>155</v>
      </c>
      <c r="AT184" s="223" t="s">
        <v>79</v>
      </c>
      <c r="AU184" s="223" t="s">
        <v>88</v>
      </c>
      <c r="AY184" s="222" t="s">
        <v>156</v>
      </c>
      <c r="BK184" s="224">
        <f>SUM(BK185:BK277)</f>
        <v>0</v>
      </c>
    </row>
    <row r="185" s="2" customFormat="1" ht="24.15" customHeight="1">
      <c r="A185" s="39"/>
      <c r="B185" s="40"/>
      <c r="C185" s="227" t="s">
        <v>193</v>
      </c>
      <c r="D185" s="227" t="s">
        <v>160</v>
      </c>
      <c r="E185" s="228" t="s">
        <v>1711</v>
      </c>
      <c r="F185" s="229" t="s">
        <v>1712</v>
      </c>
      <c r="G185" s="230" t="s">
        <v>317</v>
      </c>
      <c r="H185" s="231">
        <v>3</v>
      </c>
      <c r="I185" s="232"/>
      <c r="J185" s="233">
        <f>ROUND(I185*H185,2)</f>
        <v>0</v>
      </c>
      <c r="K185" s="229" t="s">
        <v>1119</v>
      </c>
      <c r="L185" s="45"/>
      <c r="M185" s="234" t="s">
        <v>1</v>
      </c>
      <c r="N185" s="235" t="s">
        <v>45</v>
      </c>
      <c r="O185" s="92"/>
      <c r="P185" s="236">
        <f>O185*H185</f>
        <v>0</v>
      </c>
      <c r="Q185" s="236">
        <v>6.0000000000000002E-05</v>
      </c>
      <c r="R185" s="236">
        <f>Q185*H185</f>
        <v>0.00018000000000000001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172</v>
      </c>
      <c r="AT185" s="238" t="s">
        <v>160</v>
      </c>
      <c r="AU185" s="238" t="s">
        <v>90</v>
      </c>
      <c r="AY185" s="18" t="s">
        <v>156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88</v>
      </c>
      <c r="BK185" s="239">
        <f>ROUND(I185*H185,2)</f>
        <v>0</v>
      </c>
      <c r="BL185" s="18" t="s">
        <v>172</v>
      </c>
      <c r="BM185" s="238" t="s">
        <v>2356</v>
      </c>
    </row>
    <row r="186" s="2" customFormat="1">
      <c r="A186" s="39"/>
      <c r="B186" s="40"/>
      <c r="C186" s="41"/>
      <c r="D186" s="240" t="s">
        <v>1121</v>
      </c>
      <c r="E186" s="41"/>
      <c r="F186" s="285" t="s">
        <v>1714</v>
      </c>
      <c r="G186" s="41"/>
      <c r="H186" s="41"/>
      <c r="I186" s="242"/>
      <c r="J186" s="41"/>
      <c r="K186" s="41"/>
      <c r="L186" s="45"/>
      <c r="M186" s="243"/>
      <c r="N186" s="244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1121</v>
      </c>
      <c r="AU186" s="18" t="s">
        <v>90</v>
      </c>
    </row>
    <row r="187" s="2" customFormat="1">
      <c r="A187" s="39"/>
      <c r="B187" s="40"/>
      <c r="C187" s="41"/>
      <c r="D187" s="286" t="s">
        <v>1123</v>
      </c>
      <c r="E187" s="41"/>
      <c r="F187" s="287" t="s">
        <v>1715</v>
      </c>
      <c r="G187" s="41"/>
      <c r="H187" s="41"/>
      <c r="I187" s="242"/>
      <c r="J187" s="41"/>
      <c r="K187" s="41"/>
      <c r="L187" s="45"/>
      <c r="M187" s="243"/>
      <c r="N187" s="244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1123</v>
      </c>
      <c r="AU187" s="18" t="s">
        <v>90</v>
      </c>
    </row>
    <row r="188" s="15" customFormat="1">
      <c r="A188" s="15"/>
      <c r="B188" s="288"/>
      <c r="C188" s="289"/>
      <c r="D188" s="240" t="s">
        <v>443</v>
      </c>
      <c r="E188" s="290" t="s">
        <v>1</v>
      </c>
      <c r="F188" s="291" t="s">
        <v>1716</v>
      </c>
      <c r="G188" s="289"/>
      <c r="H188" s="290" t="s">
        <v>1</v>
      </c>
      <c r="I188" s="292"/>
      <c r="J188" s="289"/>
      <c r="K188" s="289"/>
      <c r="L188" s="293"/>
      <c r="M188" s="294"/>
      <c r="N188" s="295"/>
      <c r="O188" s="295"/>
      <c r="P188" s="295"/>
      <c r="Q188" s="295"/>
      <c r="R188" s="295"/>
      <c r="S188" s="295"/>
      <c r="T188" s="29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97" t="s">
        <v>443</v>
      </c>
      <c r="AU188" s="297" t="s">
        <v>90</v>
      </c>
      <c r="AV188" s="15" t="s">
        <v>88</v>
      </c>
      <c r="AW188" s="15" t="s">
        <v>36</v>
      </c>
      <c r="AX188" s="15" t="s">
        <v>80</v>
      </c>
      <c r="AY188" s="297" t="s">
        <v>156</v>
      </c>
    </row>
    <row r="189" s="15" customFormat="1">
      <c r="A189" s="15"/>
      <c r="B189" s="288"/>
      <c r="C189" s="289"/>
      <c r="D189" s="240" t="s">
        <v>443</v>
      </c>
      <c r="E189" s="290" t="s">
        <v>1</v>
      </c>
      <c r="F189" s="291" t="s">
        <v>2357</v>
      </c>
      <c r="G189" s="289"/>
      <c r="H189" s="290" t="s">
        <v>1</v>
      </c>
      <c r="I189" s="292"/>
      <c r="J189" s="289"/>
      <c r="K189" s="289"/>
      <c r="L189" s="293"/>
      <c r="M189" s="294"/>
      <c r="N189" s="295"/>
      <c r="O189" s="295"/>
      <c r="P189" s="295"/>
      <c r="Q189" s="295"/>
      <c r="R189" s="295"/>
      <c r="S189" s="295"/>
      <c r="T189" s="296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97" t="s">
        <v>443</v>
      </c>
      <c r="AU189" s="297" t="s">
        <v>90</v>
      </c>
      <c r="AV189" s="15" t="s">
        <v>88</v>
      </c>
      <c r="AW189" s="15" t="s">
        <v>36</v>
      </c>
      <c r="AX189" s="15" t="s">
        <v>80</v>
      </c>
      <c r="AY189" s="297" t="s">
        <v>156</v>
      </c>
    </row>
    <row r="190" s="13" customFormat="1">
      <c r="A190" s="13"/>
      <c r="B190" s="263"/>
      <c r="C190" s="264"/>
      <c r="D190" s="240" t="s">
        <v>443</v>
      </c>
      <c r="E190" s="265" t="s">
        <v>1</v>
      </c>
      <c r="F190" s="266" t="s">
        <v>1343</v>
      </c>
      <c r="G190" s="264"/>
      <c r="H190" s="267">
        <v>3</v>
      </c>
      <c r="I190" s="268"/>
      <c r="J190" s="264"/>
      <c r="K190" s="264"/>
      <c r="L190" s="269"/>
      <c r="M190" s="270"/>
      <c r="N190" s="271"/>
      <c r="O190" s="271"/>
      <c r="P190" s="271"/>
      <c r="Q190" s="271"/>
      <c r="R190" s="271"/>
      <c r="S190" s="271"/>
      <c r="T190" s="27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73" t="s">
        <v>443</v>
      </c>
      <c r="AU190" s="273" t="s">
        <v>90</v>
      </c>
      <c r="AV190" s="13" t="s">
        <v>90</v>
      </c>
      <c r="AW190" s="13" t="s">
        <v>36</v>
      </c>
      <c r="AX190" s="13" t="s">
        <v>80</v>
      </c>
      <c r="AY190" s="273" t="s">
        <v>156</v>
      </c>
    </row>
    <row r="191" s="14" customFormat="1">
      <c r="A191" s="14"/>
      <c r="B191" s="274"/>
      <c r="C191" s="275"/>
      <c r="D191" s="240" t="s">
        <v>443</v>
      </c>
      <c r="E191" s="276" t="s">
        <v>1</v>
      </c>
      <c r="F191" s="277" t="s">
        <v>445</v>
      </c>
      <c r="G191" s="275"/>
      <c r="H191" s="278">
        <v>3</v>
      </c>
      <c r="I191" s="279"/>
      <c r="J191" s="275"/>
      <c r="K191" s="275"/>
      <c r="L191" s="280"/>
      <c r="M191" s="281"/>
      <c r="N191" s="282"/>
      <c r="O191" s="282"/>
      <c r="P191" s="282"/>
      <c r="Q191" s="282"/>
      <c r="R191" s="282"/>
      <c r="S191" s="282"/>
      <c r="T191" s="28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84" t="s">
        <v>443</v>
      </c>
      <c r="AU191" s="284" t="s">
        <v>90</v>
      </c>
      <c r="AV191" s="14" t="s">
        <v>172</v>
      </c>
      <c r="AW191" s="14" t="s">
        <v>36</v>
      </c>
      <c r="AX191" s="14" t="s">
        <v>88</v>
      </c>
      <c r="AY191" s="284" t="s">
        <v>156</v>
      </c>
    </row>
    <row r="192" s="2" customFormat="1" ht="16.5" customHeight="1">
      <c r="A192" s="39"/>
      <c r="B192" s="40"/>
      <c r="C192" s="253" t="s">
        <v>197</v>
      </c>
      <c r="D192" s="253" t="s">
        <v>439</v>
      </c>
      <c r="E192" s="254" t="s">
        <v>1730</v>
      </c>
      <c r="F192" s="255" t="s">
        <v>1731</v>
      </c>
      <c r="G192" s="256" t="s">
        <v>946</v>
      </c>
      <c r="H192" s="257">
        <v>0.75</v>
      </c>
      <c r="I192" s="258"/>
      <c r="J192" s="259">
        <f>ROUND(I192*H192,2)</f>
        <v>0</v>
      </c>
      <c r="K192" s="255" t="s">
        <v>1119</v>
      </c>
      <c r="L192" s="260"/>
      <c r="M192" s="261" t="s">
        <v>1</v>
      </c>
      <c r="N192" s="262" t="s">
        <v>45</v>
      </c>
      <c r="O192" s="92"/>
      <c r="P192" s="236">
        <f>O192*H192</f>
        <v>0</v>
      </c>
      <c r="Q192" s="236">
        <v>0.00175</v>
      </c>
      <c r="R192" s="236">
        <f>Q192*H192</f>
        <v>0.0013125000000000001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189</v>
      </c>
      <c r="AT192" s="238" t="s">
        <v>439</v>
      </c>
      <c r="AU192" s="238" t="s">
        <v>90</v>
      </c>
      <c r="AY192" s="18" t="s">
        <v>156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88</v>
      </c>
      <c r="BK192" s="239">
        <f>ROUND(I192*H192,2)</f>
        <v>0</v>
      </c>
      <c r="BL192" s="18" t="s">
        <v>172</v>
      </c>
      <c r="BM192" s="238" t="s">
        <v>2358</v>
      </c>
    </row>
    <row r="193" s="2" customFormat="1">
      <c r="A193" s="39"/>
      <c r="B193" s="40"/>
      <c r="C193" s="41"/>
      <c r="D193" s="240" t="s">
        <v>1121</v>
      </c>
      <c r="E193" s="41"/>
      <c r="F193" s="285" t="s">
        <v>1733</v>
      </c>
      <c r="G193" s="41"/>
      <c r="H193" s="41"/>
      <c r="I193" s="242"/>
      <c r="J193" s="41"/>
      <c r="K193" s="41"/>
      <c r="L193" s="45"/>
      <c r="M193" s="243"/>
      <c r="N193" s="24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1121</v>
      </c>
      <c r="AU193" s="18" t="s">
        <v>90</v>
      </c>
    </row>
    <row r="194" s="15" customFormat="1">
      <c r="A194" s="15"/>
      <c r="B194" s="288"/>
      <c r="C194" s="289"/>
      <c r="D194" s="240" t="s">
        <v>443</v>
      </c>
      <c r="E194" s="290" t="s">
        <v>1</v>
      </c>
      <c r="F194" s="291" t="s">
        <v>2357</v>
      </c>
      <c r="G194" s="289"/>
      <c r="H194" s="290" t="s">
        <v>1</v>
      </c>
      <c r="I194" s="292"/>
      <c r="J194" s="289"/>
      <c r="K194" s="289"/>
      <c r="L194" s="293"/>
      <c r="M194" s="294"/>
      <c r="N194" s="295"/>
      <c r="O194" s="295"/>
      <c r="P194" s="295"/>
      <c r="Q194" s="295"/>
      <c r="R194" s="295"/>
      <c r="S194" s="295"/>
      <c r="T194" s="296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97" t="s">
        <v>443</v>
      </c>
      <c r="AU194" s="297" t="s">
        <v>90</v>
      </c>
      <c r="AV194" s="15" t="s">
        <v>88</v>
      </c>
      <c r="AW194" s="15" t="s">
        <v>36</v>
      </c>
      <c r="AX194" s="15" t="s">
        <v>80</v>
      </c>
      <c r="AY194" s="297" t="s">
        <v>156</v>
      </c>
    </row>
    <row r="195" s="13" customFormat="1">
      <c r="A195" s="13"/>
      <c r="B195" s="263"/>
      <c r="C195" s="264"/>
      <c r="D195" s="240" t="s">
        <v>443</v>
      </c>
      <c r="E195" s="265" t="s">
        <v>1</v>
      </c>
      <c r="F195" s="266" t="s">
        <v>2359</v>
      </c>
      <c r="G195" s="264"/>
      <c r="H195" s="267">
        <v>0.75</v>
      </c>
      <c r="I195" s="268"/>
      <c r="J195" s="264"/>
      <c r="K195" s="264"/>
      <c r="L195" s="269"/>
      <c r="M195" s="270"/>
      <c r="N195" s="271"/>
      <c r="O195" s="271"/>
      <c r="P195" s="271"/>
      <c r="Q195" s="271"/>
      <c r="R195" s="271"/>
      <c r="S195" s="271"/>
      <c r="T195" s="27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73" t="s">
        <v>443</v>
      </c>
      <c r="AU195" s="273" t="s">
        <v>90</v>
      </c>
      <c r="AV195" s="13" t="s">
        <v>90</v>
      </c>
      <c r="AW195" s="13" t="s">
        <v>36</v>
      </c>
      <c r="AX195" s="13" t="s">
        <v>80</v>
      </c>
      <c r="AY195" s="273" t="s">
        <v>156</v>
      </c>
    </row>
    <row r="196" s="14" customFormat="1">
      <c r="A196" s="14"/>
      <c r="B196" s="274"/>
      <c r="C196" s="275"/>
      <c r="D196" s="240" t="s">
        <v>443</v>
      </c>
      <c r="E196" s="276" t="s">
        <v>1</v>
      </c>
      <c r="F196" s="277" t="s">
        <v>445</v>
      </c>
      <c r="G196" s="275"/>
      <c r="H196" s="278">
        <v>0.75</v>
      </c>
      <c r="I196" s="279"/>
      <c r="J196" s="275"/>
      <c r="K196" s="275"/>
      <c r="L196" s="280"/>
      <c r="M196" s="281"/>
      <c r="N196" s="282"/>
      <c r="O196" s="282"/>
      <c r="P196" s="282"/>
      <c r="Q196" s="282"/>
      <c r="R196" s="282"/>
      <c r="S196" s="282"/>
      <c r="T196" s="28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84" t="s">
        <v>443</v>
      </c>
      <c r="AU196" s="284" t="s">
        <v>90</v>
      </c>
      <c r="AV196" s="14" t="s">
        <v>172</v>
      </c>
      <c r="AW196" s="14" t="s">
        <v>36</v>
      </c>
      <c r="AX196" s="14" t="s">
        <v>88</v>
      </c>
      <c r="AY196" s="284" t="s">
        <v>156</v>
      </c>
    </row>
    <row r="197" s="2" customFormat="1" ht="24.15" customHeight="1">
      <c r="A197" s="39"/>
      <c r="B197" s="40"/>
      <c r="C197" s="227" t="s">
        <v>203</v>
      </c>
      <c r="D197" s="227" t="s">
        <v>160</v>
      </c>
      <c r="E197" s="228" t="s">
        <v>1251</v>
      </c>
      <c r="F197" s="229" t="s">
        <v>1252</v>
      </c>
      <c r="G197" s="230" t="s">
        <v>317</v>
      </c>
      <c r="H197" s="231">
        <v>1</v>
      </c>
      <c r="I197" s="232"/>
      <c r="J197" s="233">
        <f>ROUND(I197*H197,2)</f>
        <v>0</v>
      </c>
      <c r="K197" s="229" t="s">
        <v>1119</v>
      </c>
      <c r="L197" s="45"/>
      <c r="M197" s="234" t="s">
        <v>1</v>
      </c>
      <c r="N197" s="235" t="s">
        <v>45</v>
      </c>
      <c r="O197" s="92"/>
      <c r="P197" s="236">
        <f>O197*H197</f>
        <v>0</v>
      </c>
      <c r="Q197" s="236">
        <v>6.0000000000000002E-05</v>
      </c>
      <c r="R197" s="236">
        <f>Q197*H197</f>
        <v>6.0000000000000002E-05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172</v>
      </c>
      <c r="AT197" s="238" t="s">
        <v>160</v>
      </c>
      <c r="AU197" s="238" t="s">
        <v>90</v>
      </c>
      <c r="AY197" s="18" t="s">
        <v>156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88</v>
      </c>
      <c r="BK197" s="239">
        <f>ROUND(I197*H197,2)</f>
        <v>0</v>
      </c>
      <c r="BL197" s="18" t="s">
        <v>172</v>
      </c>
      <c r="BM197" s="238" t="s">
        <v>2360</v>
      </c>
    </row>
    <row r="198" s="2" customFormat="1">
      <c r="A198" s="39"/>
      <c r="B198" s="40"/>
      <c r="C198" s="41"/>
      <c r="D198" s="240" t="s">
        <v>1121</v>
      </c>
      <c r="E198" s="41"/>
      <c r="F198" s="285" t="s">
        <v>1254</v>
      </c>
      <c r="G198" s="41"/>
      <c r="H198" s="41"/>
      <c r="I198" s="242"/>
      <c r="J198" s="41"/>
      <c r="K198" s="41"/>
      <c r="L198" s="45"/>
      <c r="M198" s="243"/>
      <c r="N198" s="244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1121</v>
      </c>
      <c r="AU198" s="18" t="s">
        <v>90</v>
      </c>
    </row>
    <row r="199" s="2" customFormat="1">
      <c r="A199" s="39"/>
      <c r="B199" s="40"/>
      <c r="C199" s="41"/>
      <c r="D199" s="286" t="s">
        <v>1123</v>
      </c>
      <c r="E199" s="41"/>
      <c r="F199" s="287" t="s">
        <v>1255</v>
      </c>
      <c r="G199" s="41"/>
      <c r="H199" s="41"/>
      <c r="I199" s="242"/>
      <c r="J199" s="41"/>
      <c r="K199" s="41"/>
      <c r="L199" s="45"/>
      <c r="M199" s="243"/>
      <c r="N199" s="244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1123</v>
      </c>
      <c r="AU199" s="18" t="s">
        <v>90</v>
      </c>
    </row>
    <row r="200" s="15" customFormat="1">
      <c r="A200" s="15"/>
      <c r="B200" s="288"/>
      <c r="C200" s="289"/>
      <c r="D200" s="240" t="s">
        <v>443</v>
      </c>
      <c r="E200" s="290" t="s">
        <v>1</v>
      </c>
      <c r="F200" s="291" t="s">
        <v>1716</v>
      </c>
      <c r="G200" s="289"/>
      <c r="H200" s="290" t="s">
        <v>1</v>
      </c>
      <c r="I200" s="292"/>
      <c r="J200" s="289"/>
      <c r="K200" s="289"/>
      <c r="L200" s="293"/>
      <c r="M200" s="294"/>
      <c r="N200" s="295"/>
      <c r="O200" s="295"/>
      <c r="P200" s="295"/>
      <c r="Q200" s="295"/>
      <c r="R200" s="295"/>
      <c r="S200" s="295"/>
      <c r="T200" s="296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97" t="s">
        <v>443</v>
      </c>
      <c r="AU200" s="297" t="s">
        <v>90</v>
      </c>
      <c r="AV200" s="15" t="s">
        <v>88</v>
      </c>
      <c r="AW200" s="15" t="s">
        <v>36</v>
      </c>
      <c r="AX200" s="15" t="s">
        <v>80</v>
      </c>
      <c r="AY200" s="297" t="s">
        <v>156</v>
      </c>
    </row>
    <row r="201" s="15" customFormat="1">
      <c r="A201" s="15"/>
      <c r="B201" s="288"/>
      <c r="C201" s="289"/>
      <c r="D201" s="240" t="s">
        <v>443</v>
      </c>
      <c r="E201" s="290" t="s">
        <v>1</v>
      </c>
      <c r="F201" s="291" t="s">
        <v>2357</v>
      </c>
      <c r="G201" s="289"/>
      <c r="H201" s="290" t="s">
        <v>1</v>
      </c>
      <c r="I201" s="292"/>
      <c r="J201" s="289"/>
      <c r="K201" s="289"/>
      <c r="L201" s="293"/>
      <c r="M201" s="294"/>
      <c r="N201" s="295"/>
      <c r="O201" s="295"/>
      <c r="P201" s="295"/>
      <c r="Q201" s="295"/>
      <c r="R201" s="295"/>
      <c r="S201" s="295"/>
      <c r="T201" s="29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97" t="s">
        <v>443</v>
      </c>
      <c r="AU201" s="297" t="s">
        <v>90</v>
      </c>
      <c r="AV201" s="15" t="s">
        <v>88</v>
      </c>
      <c r="AW201" s="15" t="s">
        <v>36</v>
      </c>
      <c r="AX201" s="15" t="s">
        <v>80</v>
      </c>
      <c r="AY201" s="297" t="s">
        <v>156</v>
      </c>
    </row>
    <row r="202" s="13" customFormat="1">
      <c r="A202" s="13"/>
      <c r="B202" s="263"/>
      <c r="C202" s="264"/>
      <c r="D202" s="240" t="s">
        <v>443</v>
      </c>
      <c r="E202" s="265" t="s">
        <v>1</v>
      </c>
      <c r="F202" s="266" t="s">
        <v>1412</v>
      </c>
      <c r="G202" s="264"/>
      <c r="H202" s="267">
        <v>1</v>
      </c>
      <c r="I202" s="268"/>
      <c r="J202" s="264"/>
      <c r="K202" s="264"/>
      <c r="L202" s="269"/>
      <c r="M202" s="270"/>
      <c r="N202" s="271"/>
      <c r="O202" s="271"/>
      <c r="P202" s="271"/>
      <c r="Q202" s="271"/>
      <c r="R202" s="271"/>
      <c r="S202" s="271"/>
      <c r="T202" s="27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3" t="s">
        <v>443</v>
      </c>
      <c r="AU202" s="273" t="s">
        <v>90</v>
      </c>
      <c r="AV202" s="13" t="s">
        <v>90</v>
      </c>
      <c r="AW202" s="13" t="s">
        <v>36</v>
      </c>
      <c r="AX202" s="13" t="s">
        <v>80</v>
      </c>
      <c r="AY202" s="273" t="s">
        <v>156</v>
      </c>
    </row>
    <row r="203" s="14" customFormat="1">
      <c r="A203" s="14"/>
      <c r="B203" s="274"/>
      <c r="C203" s="275"/>
      <c r="D203" s="240" t="s">
        <v>443</v>
      </c>
      <c r="E203" s="276" t="s">
        <v>1</v>
      </c>
      <c r="F203" s="277" t="s">
        <v>445</v>
      </c>
      <c r="G203" s="275"/>
      <c r="H203" s="278">
        <v>1</v>
      </c>
      <c r="I203" s="279"/>
      <c r="J203" s="275"/>
      <c r="K203" s="275"/>
      <c r="L203" s="280"/>
      <c r="M203" s="281"/>
      <c r="N203" s="282"/>
      <c r="O203" s="282"/>
      <c r="P203" s="282"/>
      <c r="Q203" s="282"/>
      <c r="R203" s="282"/>
      <c r="S203" s="282"/>
      <c r="T203" s="28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84" t="s">
        <v>443</v>
      </c>
      <c r="AU203" s="284" t="s">
        <v>90</v>
      </c>
      <c r="AV203" s="14" t="s">
        <v>172</v>
      </c>
      <c r="AW203" s="14" t="s">
        <v>36</v>
      </c>
      <c r="AX203" s="14" t="s">
        <v>88</v>
      </c>
      <c r="AY203" s="284" t="s">
        <v>156</v>
      </c>
    </row>
    <row r="204" s="2" customFormat="1" ht="16.5" customHeight="1">
      <c r="A204" s="39"/>
      <c r="B204" s="40"/>
      <c r="C204" s="253" t="s">
        <v>8</v>
      </c>
      <c r="D204" s="253" t="s">
        <v>439</v>
      </c>
      <c r="E204" s="254" t="s">
        <v>1730</v>
      </c>
      <c r="F204" s="255" t="s">
        <v>1731</v>
      </c>
      <c r="G204" s="256" t="s">
        <v>946</v>
      </c>
      <c r="H204" s="257">
        <v>0.80000000000000004</v>
      </c>
      <c r="I204" s="258"/>
      <c r="J204" s="259">
        <f>ROUND(I204*H204,2)</f>
        <v>0</v>
      </c>
      <c r="K204" s="255" t="s">
        <v>1119</v>
      </c>
      <c r="L204" s="260"/>
      <c r="M204" s="261" t="s">
        <v>1</v>
      </c>
      <c r="N204" s="262" t="s">
        <v>45</v>
      </c>
      <c r="O204" s="92"/>
      <c r="P204" s="236">
        <f>O204*H204</f>
        <v>0</v>
      </c>
      <c r="Q204" s="236">
        <v>0.00175</v>
      </c>
      <c r="R204" s="236">
        <f>Q204*H204</f>
        <v>0.0014000000000000002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189</v>
      </c>
      <c r="AT204" s="238" t="s">
        <v>439</v>
      </c>
      <c r="AU204" s="238" t="s">
        <v>90</v>
      </c>
      <c r="AY204" s="18" t="s">
        <v>156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88</v>
      </c>
      <c r="BK204" s="239">
        <f>ROUND(I204*H204,2)</f>
        <v>0</v>
      </c>
      <c r="BL204" s="18" t="s">
        <v>172</v>
      </c>
      <c r="BM204" s="238" t="s">
        <v>2361</v>
      </c>
    </row>
    <row r="205" s="2" customFormat="1">
      <c r="A205" s="39"/>
      <c r="B205" s="40"/>
      <c r="C205" s="41"/>
      <c r="D205" s="240" t="s">
        <v>1121</v>
      </c>
      <c r="E205" s="41"/>
      <c r="F205" s="285" t="s">
        <v>1733</v>
      </c>
      <c r="G205" s="41"/>
      <c r="H205" s="41"/>
      <c r="I205" s="242"/>
      <c r="J205" s="41"/>
      <c r="K205" s="41"/>
      <c r="L205" s="45"/>
      <c r="M205" s="243"/>
      <c r="N205" s="244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1121</v>
      </c>
      <c r="AU205" s="18" t="s">
        <v>90</v>
      </c>
    </row>
    <row r="206" s="15" customFormat="1">
      <c r="A206" s="15"/>
      <c r="B206" s="288"/>
      <c r="C206" s="289"/>
      <c r="D206" s="240" t="s">
        <v>443</v>
      </c>
      <c r="E206" s="290" t="s">
        <v>1</v>
      </c>
      <c r="F206" s="291" t="s">
        <v>2357</v>
      </c>
      <c r="G206" s="289"/>
      <c r="H206" s="290" t="s">
        <v>1</v>
      </c>
      <c r="I206" s="292"/>
      <c r="J206" s="289"/>
      <c r="K206" s="289"/>
      <c r="L206" s="293"/>
      <c r="M206" s="294"/>
      <c r="N206" s="295"/>
      <c r="O206" s="295"/>
      <c r="P206" s="295"/>
      <c r="Q206" s="295"/>
      <c r="R206" s="295"/>
      <c r="S206" s="295"/>
      <c r="T206" s="29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97" t="s">
        <v>443</v>
      </c>
      <c r="AU206" s="297" t="s">
        <v>90</v>
      </c>
      <c r="AV206" s="15" t="s">
        <v>88</v>
      </c>
      <c r="AW206" s="15" t="s">
        <v>36</v>
      </c>
      <c r="AX206" s="15" t="s">
        <v>80</v>
      </c>
      <c r="AY206" s="297" t="s">
        <v>156</v>
      </c>
    </row>
    <row r="207" s="13" customFormat="1">
      <c r="A207" s="13"/>
      <c r="B207" s="263"/>
      <c r="C207" s="264"/>
      <c r="D207" s="240" t="s">
        <v>443</v>
      </c>
      <c r="E207" s="265" t="s">
        <v>1</v>
      </c>
      <c r="F207" s="266" t="s">
        <v>2362</v>
      </c>
      <c r="G207" s="264"/>
      <c r="H207" s="267">
        <v>0.80000000000000004</v>
      </c>
      <c r="I207" s="268"/>
      <c r="J207" s="264"/>
      <c r="K207" s="264"/>
      <c r="L207" s="269"/>
      <c r="M207" s="270"/>
      <c r="N207" s="271"/>
      <c r="O207" s="271"/>
      <c r="P207" s="271"/>
      <c r="Q207" s="271"/>
      <c r="R207" s="271"/>
      <c r="S207" s="271"/>
      <c r="T207" s="27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3" t="s">
        <v>443</v>
      </c>
      <c r="AU207" s="273" t="s">
        <v>90</v>
      </c>
      <c r="AV207" s="13" t="s">
        <v>90</v>
      </c>
      <c r="AW207" s="13" t="s">
        <v>36</v>
      </c>
      <c r="AX207" s="13" t="s">
        <v>80</v>
      </c>
      <c r="AY207" s="273" t="s">
        <v>156</v>
      </c>
    </row>
    <row r="208" s="14" customFormat="1">
      <c r="A208" s="14"/>
      <c r="B208" s="274"/>
      <c r="C208" s="275"/>
      <c r="D208" s="240" t="s">
        <v>443</v>
      </c>
      <c r="E208" s="276" t="s">
        <v>1</v>
      </c>
      <c r="F208" s="277" t="s">
        <v>445</v>
      </c>
      <c r="G208" s="275"/>
      <c r="H208" s="278">
        <v>0.80000000000000004</v>
      </c>
      <c r="I208" s="279"/>
      <c r="J208" s="275"/>
      <c r="K208" s="275"/>
      <c r="L208" s="280"/>
      <c r="M208" s="281"/>
      <c r="N208" s="282"/>
      <c r="O208" s="282"/>
      <c r="P208" s="282"/>
      <c r="Q208" s="282"/>
      <c r="R208" s="282"/>
      <c r="S208" s="282"/>
      <c r="T208" s="28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84" t="s">
        <v>443</v>
      </c>
      <c r="AU208" s="284" t="s">
        <v>90</v>
      </c>
      <c r="AV208" s="14" t="s">
        <v>172</v>
      </c>
      <c r="AW208" s="14" t="s">
        <v>36</v>
      </c>
      <c r="AX208" s="14" t="s">
        <v>88</v>
      </c>
      <c r="AY208" s="284" t="s">
        <v>156</v>
      </c>
    </row>
    <row r="209" s="2" customFormat="1" ht="16.5" customHeight="1">
      <c r="A209" s="39"/>
      <c r="B209" s="40"/>
      <c r="C209" s="227" t="s">
        <v>212</v>
      </c>
      <c r="D209" s="227" t="s">
        <v>160</v>
      </c>
      <c r="E209" s="228" t="s">
        <v>2363</v>
      </c>
      <c r="F209" s="229" t="s">
        <v>2364</v>
      </c>
      <c r="G209" s="230" t="s">
        <v>1118</v>
      </c>
      <c r="H209" s="231">
        <v>1.3040000000000001</v>
      </c>
      <c r="I209" s="232"/>
      <c r="J209" s="233">
        <f>ROUND(I209*H209,2)</f>
        <v>0</v>
      </c>
      <c r="K209" s="229" t="s">
        <v>1119</v>
      </c>
      <c r="L209" s="45"/>
      <c r="M209" s="234" t="s">
        <v>1</v>
      </c>
      <c r="N209" s="235" t="s">
        <v>45</v>
      </c>
      <c r="O209" s="92"/>
      <c r="P209" s="236">
        <f>O209*H209</f>
        <v>0</v>
      </c>
      <c r="Q209" s="236">
        <v>0.18293000000000001</v>
      </c>
      <c r="R209" s="236">
        <f>Q209*H209</f>
        <v>0.23854072000000001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172</v>
      </c>
      <c r="AT209" s="238" t="s">
        <v>160</v>
      </c>
      <c r="AU209" s="238" t="s">
        <v>90</v>
      </c>
      <c r="AY209" s="18" t="s">
        <v>156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88</v>
      </c>
      <c r="BK209" s="239">
        <f>ROUND(I209*H209,2)</f>
        <v>0</v>
      </c>
      <c r="BL209" s="18" t="s">
        <v>172</v>
      </c>
      <c r="BM209" s="238" t="s">
        <v>2365</v>
      </c>
    </row>
    <row r="210" s="2" customFormat="1">
      <c r="A210" s="39"/>
      <c r="B210" s="40"/>
      <c r="C210" s="41"/>
      <c r="D210" s="240" t="s">
        <v>1121</v>
      </c>
      <c r="E210" s="41"/>
      <c r="F210" s="285" t="s">
        <v>2366</v>
      </c>
      <c r="G210" s="41"/>
      <c r="H210" s="41"/>
      <c r="I210" s="242"/>
      <c r="J210" s="41"/>
      <c r="K210" s="41"/>
      <c r="L210" s="45"/>
      <c r="M210" s="243"/>
      <c r="N210" s="244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1121</v>
      </c>
      <c r="AU210" s="18" t="s">
        <v>90</v>
      </c>
    </row>
    <row r="211" s="2" customFormat="1">
      <c r="A211" s="39"/>
      <c r="B211" s="40"/>
      <c r="C211" s="41"/>
      <c r="D211" s="286" t="s">
        <v>1123</v>
      </c>
      <c r="E211" s="41"/>
      <c r="F211" s="287" t="s">
        <v>2367</v>
      </c>
      <c r="G211" s="41"/>
      <c r="H211" s="41"/>
      <c r="I211" s="242"/>
      <c r="J211" s="41"/>
      <c r="K211" s="41"/>
      <c r="L211" s="45"/>
      <c r="M211" s="243"/>
      <c r="N211" s="244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1123</v>
      </c>
      <c r="AU211" s="18" t="s">
        <v>90</v>
      </c>
    </row>
    <row r="212" s="15" customFormat="1">
      <c r="A212" s="15"/>
      <c r="B212" s="288"/>
      <c r="C212" s="289"/>
      <c r="D212" s="240" t="s">
        <v>443</v>
      </c>
      <c r="E212" s="290" t="s">
        <v>1</v>
      </c>
      <c r="F212" s="291" t="s">
        <v>2368</v>
      </c>
      <c r="G212" s="289"/>
      <c r="H212" s="290" t="s">
        <v>1</v>
      </c>
      <c r="I212" s="292"/>
      <c r="J212" s="289"/>
      <c r="K212" s="289"/>
      <c r="L212" s="293"/>
      <c r="M212" s="294"/>
      <c r="N212" s="295"/>
      <c r="O212" s="295"/>
      <c r="P212" s="295"/>
      <c r="Q212" s="295"/>
      <c r="R212" s="295"/>
      <c r="S212" s="295"/>
      <c r="T212" s="29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97" t="s">
        <v>443</v>
      </c>
      <c r="AU212" s="297" t="s">
        <v>90</v>
      </c>
      <c r="AV212" s="15" t="s">
        <v>88</v>
      </c>
      <c r="AW212" s="15" t="s">
        <v>36</v>
      </c>
      <c r="AX212" s="15" t="s">
        <v>80</v>
      </c>
      <c r="AY212" s="297" t="s">
        <v>156</v>
      </c>
    </row>
    <row r="213" s="13" customFormat="1">
      <c r="A213" s="13"/>
      <c r="B213" s="263"/>
      <c r="C213" s="264"/>
      <c r="D213" s="240" t="s">
        <v>443</v>
      </c>
      <c r="E213" s="265" t="s">
        <v>1</v>
      </c>
      <c r="F213" s="266" t="s">
        <v>2369</v>
      </c>
      <c r="G213" s="264"/>
      <c r="H213" s="267">
        <v>1.3040000000000001</v>
      </c>
      <c r="I213" s="268"/>
      <c r="J213" s="264"/>
      <c r="K213" s="264"/>
      <c r="L213" s="269"/>
      <c r="M213" s="270"/>
      <c r="N213" s="271"/>
      <c r="O213" s="271"/>
      <c r="P213" s="271"/>
      <c r="Q213" s="271"/>
      <c r="R213" s="271"/>
      <c r="S213" s="271"/>
      <c r="T213" s="27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73" t="s">
        <v>443</v>
      </c>
      <c r="AU213" s="273" t="s">
        <v>90</v>
      </c>
      <c r="AV213" s="13" t="s">
        <v>90</v>
      </c>
      <c r="AW213" s="13" t="s">
        <v>36</v>
      </c>
      <c r="AX213" s="13" t="s">
        <v>80</v>
      </c>
      <c r="AY213" s="273" t="s">
        <v>156</v>
      </c>
    </row>
    <row r="214" s="14" customFormat="1">
      <c r="A214" s="14"/>
      <c r="B214" s="274"/>
      <c r="C214" s="275"/>
      <c r="D214" s="240" t="s">
        <v>443</v>
      </c>
      <c r="E214" s="276" t="s">
        <v>1</v>
      </c>
      <c r="F214" s="277" t="s">
        <v>445</v>
      </c>
      <c r="G214" s="275"/>
      <c r="H214" s="278">
        <v>1.3040000000000001</v>
      </c>
      <c r="I214" s="279"/>
      <c r="J214" s="275"/>
      <c r="K214" s="275"/>
      <c r="L214" s="280"/>
      <c r="M214" s="281"/>
      <c r="N214" s="282"/>
      <c r="O214" s="282"/>
      <c r="P214" s="282"/>
      <c r="Q214" s="282"/>
      <c r="R214" s="282"/>
      <c r="S214" s="282"/>
      <c r="T214" s="28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84" t="s">
        <v>443</v>
      </c>
      <c r="AU214" s="284" t="s">
        <v>90</v>
      </c>
      <c r="AV214" s="14" t="s">
        <v>172</v>
      </c>
      <c r="AW214" s="14" t="s">
        <v>36</v>
      </c>
      <c r="AX214" s="14" t="s">
        <v>88</v>
      </c>
      <c r="AY214" s="284" t="s">
        <v>156</v>
      </c>
    </row>
    <row r="215" s="2" customFormat="1" ht="16.5" customHeight="1">
      <c r="A215" s="39"/>
      <c r="B215" s="40"/>
      <c r="C215" s="253" t="s">
        <v>219</v>
      </c>
      <c r="D215" s="253" t="s">
        <v>439</v>
      </c>
      <c r="E215" s="254" t="s">
        <v>2370</v>
      </c>
      <c r="F215" s="255" t="s">
        <v>2371</v>
      </c>
      <c r="G215" s="256" t="s">
        <v>1241</v>
      </c>
      <c r="H215" s="257">
        <v>3.5209999999999999</v>
      </c>
      <c r="I215" s="258"/>
      <c r="J215" s="259">
        <f>ROUND(I215*H215,2)</f>
        <v>0</v>
      </c>
      <c r="K215" s="255" t="s">
        <v>1119</v>
      </c>
      <c r="L215" s="260"/>
      <c r="M215" s="261" t="s">
        <v>1</v>
      </c>
      <c r="N215" s="262" t="s">
        <v>45</v>
      </c>
      <c r="O215" s="92"/>
      <c r="P215" s="236">
        <f>O215*H215</f>
        <v>0</v>
      </c>
      <c r="Q215" s="236">
        <v>1</v>
      </c>
      <c r="R215" s="236">
        <f>Q215*H215</f>
        <v>3.5209999999999999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189</v>
      </c>
      <c r="AT215" s="238" t="s">
        <v>439</v>
      </c>
      <c r="AU215" s="238" t="s">
        <v>90</v>
      </c>
      <c r="AY215" s="18" t="s">
        <v>156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88</v>
      </c>
      <c r="BK215" s="239">
        <f>ROUND(I215*H215,2)</f>
        <v>0</v>
      </c>
      <c r="BL215" s="18" t="s">
        <v>172</v>
      </c>
      <c r="BM215" s="238" t="s">
        <v>2372</v>
      </c>
    </row>
    <row r="216" s="2" customFormat="1">
      <c r="A216" s="39"/>
      <c r="B216" s="40"/>
      <c r="C216" s="41"/>
      <c r="D216" s="240" t="s">
        <v>1121</v>
      </c>
      <c r="E216" s="41"/>
      <c r="F216" s="285" t="s">
        <v>2371</v>
      </c>
      <c r="G216" s="41"/>
      <c r="H216" s="41"/>
      <c r="I216" s="242"/>
      <c r="J216" s="41"/>
      <c r="K216" s="41"/>
      <c r="L216" s="45"/>
      <c r="M216" s="243"/>
      <c r="N216" s="244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1121</v>
      </c>
      <c r="AU216" s="18" t="s">
        <v>90</v>
      </c>
    </row>
    <row r="217" s="15" customFormat="1">
      <c r="A217" s="15"/>
      <c r="B217" s="288"/>
      <c r="C217" s="289"/>
      <c r="D217" s="240" t="s">
        <v>443</v>
      </c>
      <c r="E217" s="290" t="s">
        <v>1</v>
      </c>
      <c r="F217" s="291" t="s">
        <v>2368</v>
      </c>
      <c r="G217" s="289"/>
      <c r="H217" s="290" t="s">
        <v>1</v>
      </c>
      <c r="I217" s="292"/>
      <c r="J217" s="289"/>
      <c r="K217" s="289"/>
      <c r="L217" s="293"/>
      <c r="M217" s="294"/>
      <c r="N217" s="295"/>
      <c r="O217" s="295"/>
      <c r="P217" s="295"/>
      <c r="Q217" s="295"/>
      <c r="R217" s="295"/>
      <c r="S217" s="295"/>
      <c r="T217" s="29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97" t="s">
        <v>443</v>
      </c>
      <c r="AU217" s="297" t="s">
        <v>90</v>
      </c>
      <c r="AV217" s="15" t="s">
        <v>88</v>
      </c>
      <c r="AW217" s="15" t="s">
        <v>36</v>
      </c>
      <c r="AX217" s="15" t="s">
        <v>80</v>
      </c>
      <c r="AY217" s="297" t="s">
        <v>156</v>
      </c>
    </row>
    <row r="218" s="13" customFormat="1">
      <c r="A218" s="13"/>
      <c r="B218" s="263"/>
      <c r="C218" s="264"/>
      <c r="D218" s="240" t="s">
        <v>443</v>
      </c>
      <c r="E218" s="265" t="s">
        <v>1</v>
      </c>
      <c r="F218" s="266" t="s">
        <v>2373</v>
      </c>
      <c r="G218" s="264"/>
      <c r="H218" s="267">
        <v>3.2599999999999998</v>
      </c>
      <c r="I218" s="268"/>
      <c r="J218" s="264"/>
      <c r="K218" s="264"/>
      <c r="L218" s="269"/>
      <c r="M218" s="270"/>
      <c r="N218" s="271"/>
      <c r="O218" s="271"/>
      <c r="P218" s="271"/>
      <c r="Q218" s="271"/>
      <c r="R218" s="271"/>
      <c r="S218" s="271"/>
      <c r="T218" s="27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73" t="s">
        <v>443</v>
      </c>
      <c r="AU218" s="273" t="s">
        <v>90</v>
      </c>
      <c r="AV218" s="13" t="s">
        <v>90</v>
      </c>
      <c r="AW218" s="13" t="s">
        <v>36</v>
      </c>
      <c r="AX218" s="13" t="s">
        <v>80</v>
      </c>
      <c r="AY218" s="273" t="s">
        <v>156</v>
      </c>
    </row>
    <row r="219" s="14" customFormat="1">
      <c r="A219" s="14"/>
      <c r="B219" s="274"/>
      <c r="C219" s="275"/>
      <c r="D219" s="240" t="s">
        <v>443</v>
      </c>
      <c r="E219" s="276" t="s">
        <v>1</v>
      </c>
      <c r="F219" s="277" t="s">
        <v>445</v>
      </c>
      <c r="G219" s="275"/>
      <c r="H219" s="278">
        <v>3.2599999999999998</v>
      </c>
      <c r="I219" s="279"/>
      <c r="J219" s="275"/>
      <c r="K219" s="275"/>
      <c r="L219" s="280"/>
      <c r="M219" s="281"/>
      <c r="N219" s="282"/>
      <c r="O219" s="282"/>
      <c r="P219" s="282"/>
      <c r="Q219" s="282"/>
      <c r="R219" s="282"/>
      <c r="S219" s="282"/>
      <c r="T219" s="28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84" t="s">
        <v>443</v>
      </c>
      <c r="AU219" s="284" t="s">
        <v>90</v>
      </c>
      <c r="AV219" s="14" t="s">
        <v>172</v>
      </c>
      <c r="AW219" s="14" t="s">
        <v>36</v>
      </c>
      <c r="AX219" s="14" t="s">
        <v>88</v>
      </c>
      <c r="AY219" s="284" t="s">
        <v>156</v>
      </c>
    </row>
    <row r="220" s="13" customFormat="1">
      <c r="A220" s="13"/>
      <c r="B220" s="263"/>
      <c r="C220" s="264"/>
      <c r="D220" s="240" t="s">
        <v>443</v>
      </c>
      <c r="E220" s="264"/>
      <c r="F220" s="266" t="s">
        <v>2374</v>
      </c>
      <c r="G220" s="264"/>
      <c r="H220" s="267">
        <v>3.5209999999999999</v>
      </c>
      <c r="I220" s="268"/>
      <c r="J220" s="264"/>
      <c r="K220" s="264"/>
      <c r="L220" s="269"/>
      <c r="M220" s="270"/>
      <c r="N220" s="271"/>
      <c r="O220" s="271"/>
      <c r="P220" s="271"/>
      <c r="Q220" s="271"/>
      <c r="R220" s="271"/>
      <c r="S220" s="271"/>
      <c r="T220" s="27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73" t="s">
        <v>443</v>
      </c>
      <c r="AU220" s="273" t="s">
        <v>90</v>
      </c>
      <c r="AV220" s="13" t="s">
        <v>90</v>
      </c>
      <c r="AW220" s="13" t="s">
        <v>4</v>
      </c>
      <c r="AX220" s="13" t="s">
        <v>88</v>
      </c>
      <c r="AY220" s="273" t="s">
        <v>156</v>
      </c>
    </row>
    <row r="221" s="2" customFormat="1" ht="24.15" customHeight="1">
      <c r="A221" s="39"/>
      <c r="B221" s="40"/>
      <c r="C221" s="227" t="s">
        <v>223</v>
      </c>
      <c r="D221" s="227" t="s">
        <v>160</v>
      </c>
      <c r="E221" s="228" t="s">
        <v>2375</v>
      </c>
      <c r="F221" s="229" t="s">
        <v>2376</v>
      </c>
      <c r="G221" s="230" t="s">
        <v>1118</v>
      </c>
      <c r="H221" s="231">
        <v>4.2370000000000001</v>
      </c>
      <c r="I221" s="232"/>
      <c r="J221" s="233">
        <f>ROUND(I221*H221,2)</f>
        <v>0</v>
      </c>
      <c r="K221" s="229" t="s">
        <v>1119</v>
      </c>
      <c r="L221" s="45"/>
      <c r="M221" s="234" t="s">
        <v>1</v>
      </c>
      <c r="N221" s="235" t="s">
        <v>45</v>
      </c>
      <c r="O221" s="92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172</v>
      </c>
      <c r="AT221" s="238" t="s">
        <v>160</v>
      </c>
      <c r="AU221" s="238" t="s">
        <v>90</v>
      </c>
      <c r="AY221" s="18" t="s">
        <v>156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88</v>
      </c>
      <c r="BK221" s="239">
        <f>ROUND(I221*H221,2)</f>
        <v>0</v>
      </c>
      <c r="BL221" s="18" t="s">
        <v>172</v>
      </c>
      <c r="BM221" s="238" t="s">
        <v>2377</v>
      </c>
    </row>
    <row r="222" s="2" customFormat="1">
      <c r="A222" s="39"/>
      <c r="B222" s="40"/>
      <c r="C222" s="41"/>
      <c r="D222" s="240" t="s">
        <v>1121</v>
      </c>
      <c r="E222" s="41"/>
      <c r="F222" s="285" t="s">
        <v>2378</v>
      </c>
      <c r="G222" s="41"/>
      <c r="H222" s="41"/>
      <c r="I222" s="242"/>
      <c r="J222" s="41"/>
      <c r="K222" s="41"/>
      <c r="L222" s="45"/>
      <c r="M222" s="243"/>
      <c r="N222" s="244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1121</v>
      </c>
      <c r="AU222" s="18" t="s">
        <v>90</v>
      </c>
    </row>
    <row r="223" s="2" customFormat="1">
      <c r="A223" s="39"/>
      <c r="B223" s="40"/>
      <c r="C223" s="41"/>
      <c r="D223" s="286" t="s">
        <v>1123</v>
      </c>
      <c r="E223" s="41"/>
      <c r="F223" s="287" t="s">
        <v>2379</v>
      </c>
      <c r="G223" s="41"/>
      <c r="H223" s="41"/>
      <c r="I223" s="242"/>
      <c r="J223" s="41"/>
      <c r="K223" s="41"/>
      <c r="L223" s="45"/>
      <c r="M223" s="243"/>
      <c r="N223" s="244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1123</v>
      </c>
      <c r="AU223" s="18" t="s">
        <v>90</v>
      </c>
    </row>
    <row r="224" s="15" customFormat="1">
      <c r="A224" s="15"/>
      <c r="B224" s="288"/>
      <c r="C224" s="289"/>
      <c r="D224" s="240" t="s">
        <v>443</v>
      </c>
      <c r="E224" s="290" t="s">
        <v>1</v>
      </c>
      <c r="F224" s="291" t="s">
        <v>2380</v>
      </c>
      <c r="G224" s="289"/>
      <c r="H224" s="290" t="s">
        <v>1</v>
      </c>
      <c r="I224" s="292"/>
      <c r="J224" s="289"/>
      <c r="K224" s="289"/>
      <c r="L224" s="293"/>
      <c r="M224" s="294"/>
      <c r="N224" s="295"/>
      <c r="O224" s="295"/>
      <c r="P224" s="295"/>
      <c r="Q224" s="295"/>
      <c r="R224" s="295"/>
      <c r="S224" s="295"/>
      <c r="T224" s="296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97" t="s">
        <v>443</v>
      </c>
      <c r="AU224" s="297" t="s">
        <v>90</v>
      </c>
      <c r="AV224" s="15" t="s">
        <v>88</v>
      </c>
      <c r="AW224" s="15" t="s">
        <v>36</v>
      </c>
      <c r="AX224" s="15" t="s">
        <v>80</v>
      </c>
      <c r="AY224" s="297" t="s">
        <v>156</v>
      </c>
    </row>
    <row r="225" s="13" customFormat="1">
      <c r="A225" s="13"/>
      <c r="B225" s="263"/>
      <c r="C225" s="264"/>
      <c r="D225" s="240" t="s">
        <v>443</v>
      </c>
      <c r="E225" s="265" t="s">
        <v>1</v>
      </c>
      <c r="F225" s="266" t="s">
        <v>2381</v>
      </c>
      <c r="G225" s="264"/>
      <c r="H225" s="267">
        <v>4.2370000000000001</v>
      </c>
      <c r="I225" s="268"/>
      <c r="J225" s="264"/>
      <c r="K225" s="264"/>
      <c r="L225" s="269"/>
      <c r="M225" s="270"/>
      <c r="N225" s="271"/>
      <c r="O225" s="271"/>
      <c r="P225" s="271"/>
      <c r="Q225" s="271"/>
      <c r="R225" s="271"/>
      <c r="S225" s="271"/>
      <c r="T225" s="27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3" t="s">
        <v>443</v>
      </c>
      <c r="AU225" s="273" t="s">
        <v>90</v>
      </c>
      <c r="AV225" s="13" t="s">
        <v>90</v>
      </c>
      <c r="AW225" s="13" t="s">
        <v>36</v>
      </c>
      <c r="AX225" s="13" t="s">
        <v>80</v>
      </c>
      <c r="AY225" s="273" t="s">
        <v>156</v>
      </c>
    </row>
    <row r="226" s="14" customFormat="1">
      <c r="A226" s="14"/>
      <c r="B226" s="274"/>
      <c r="C226" s="275"/>
      <c r="D226" s="240" t="s">
        <v>443</v>
      </c>
      <c r="E226" s="276" t="s">
        <v>1</v>
      </c>
      <c r="F226" s="277" t="s">
        <v>445</v>
      </c>
      <c r="G226" s="275"/>
      <c r="H226" s="278">
        <v>4.2370000000000001</v>
      </c>
      <c r="I226" s="279"/>
      <c r="J226" s="275"/>
      <c r="K226" s="275"/>
      <c r="L226" s="280"/>
      <c r="M226" s="281"/>
      <c r="N226" s="282"/>
      <c r="O226" s="282"/>
      <c r="P226" s="282"/>
      <c r="Q226" s="282"/>
      <c r="R226" s="282"/>
      <c r="S226" s="282"/>
      <c r="T226" s="28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84" t="s">
        <v>443</v>
      </c>
      <c r="AU226" s="284" t="s">
        <v>90</v>
      </c>
      <c r="AV226" s="14" t="s">
        <v>172</v>
      </c>
      <c r="AW226" s="14" t="s">
        <v>36</v>
      </c>
      <c r="AX226" s="14" t="s">
        <v>88</v>
      </c>
      <c r="AY226" s="284" t="s">
        <v>156</v>
      </c>
    </row>
    <row r="227" s="2" customFormat="1" ht="24.15" customHeight="1">
      <c r="A227" s="39"/>
      <c r="B227" s="40"/>
      <c r="C227" s="227" t="s">
        <v>229</v>
      </c>
      <c r="D227" s="227" t="s">
        <v>160</v>
      </c>
      <c r="E227" s="228" t="s">
        <v>1270</v>
      </c>
      <c r="F227" s="229" t="s">
        <v>1271</v>
      </c>
      <c r="G227" s="230" t="s">
        <v>1118</v>
      </c>
      <c r="H227" s="231">
        <v>8.4830000000000005</v>
      </c>
      <c r="I227" s="232"/>
      <c r="J227" s="233">
        <f>ROUND(I227*H227,2)</f>
        <v>0</v>
      </c>
      <c r="K227" s="229" t="s">
        <v>1119</v>
      </c>
      <c r="L227" s="45"/>
      <c r="M227" s="234" t="s">
        <v>1</v>
      </c>
      <c r="N227" s="235" t="s">
        <v>45</v>
      </c>
      <c r="O227" s="92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172</v>
      </c>
      <c r="AT227" s="238" t="s">
        <v>160</v>
      </c>
      <c r="AU227" s="238" t="s">
        <v>90</v>
      </c>
      <c r="AY227" s="18" t="s">
        <v>156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88</v>
      </c>
      <c r="BK227" s="239">
        <f>ROUND(I227*H227,2)</f>
        <v>0</v>
      </c>
      <c r="BL227" s="18" t="s">
        <v>172</v>
      </c>
      <c r="BM227" s="238" t="s">
        <v>2382</v>
      </c>
    </row>
    <row r="228" s="2" customFormat="1">
      <c r="A228" s="39"/>
      <c r="B228" s="40"/>
      <c r="C228" s="41"/>
      <c r="D228" s="240" t="s">
        <v>1121</v>
      </c>
      <c r="E228" s="41"/>
      <c r="F228" s="285" t="s">
        <v>1273</v>
      </c>
      <c r="G228" s="41"/>
      <c r="H228" s="41"/>
      <c r="I228" s="242"/>
      <c r="J228" s="41"/>
      <c r="K228" s="41"/>
      <c r="L228" s="45"/>
      <c r="M228" s="243"/>
      <c r="N228" s="244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1121</v>
      </c>
      <c r="AU228" s="18" t="s">
        <v>90</v>
      </c>
    </row>
    <row r="229" s="2" customFormat="1">
      <c r="A229" s="39"/>
      <c r="B229" s="40"/>
      <c r="C229" s="41"/>
      <c r="D229" s="286" t="s">
        <v>1123</v>
      </c>
      <c r="E229" s="41"/>
      <c r="F229" s="287" t="s">
        <v>1274</v>
      </c>
      <c r="G229" s="41"/>
      <c r="H229" s="41"/>
      <c r="I229" s="242"/>
      <c r="J229" s="41"/>
      <c r="K229" s="41"/>
      <c r="L229" s="45"/>
      <c r="M229" s="243"/>
      <c r="N229" s="244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1123</v>
      </c>
      <c r="AU229" s="18" t="s">
        <v>90</v>
      </c>
    </row>
    <row r="230" s="15" customFormat="1">
      <c r="A230" s="15"/>
      <c r="B230" s="288"/>
      <c r="C230" s="289"/>
      <c r="D230" s="240" t="s">
        <v>443</v>
      </c>
      <c r="E230" s="290" t="s">
        <v>1</v>
      </c>
      <c r="F230" s="291" t="s">
        <v>2383</v>
      </c>
      <c r="G230" s="289"/>
      <c r="H230" s="290" t="s">
        <v>1</v>
      </c>
      <c r="I230" s="292"/>
      <c r="J230" s="289"/>
      <c r="K230" s="289"/>
      <c r="L230" s="293"/>
      <c r="M230" s="294"/>
      <c r="N230" s="295"/>
      <c r="O230" s="295"/>
      <c r="P230" s="295"/>
      <c r="Q230" s="295"/>
      <c r="R230" s="295"/>
      <c r="S230" s="295"/>
      <c r="T230" s="296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97" t="s">
        <v>443</v>
      </c>
      <c r="AU230" s="297" t="s">
        <v>90</v>
      </c>
      <c r="AV230" s="15" t="s">
        <v>88</v>
      </c>
      <c r="AW230" s="15" t="s">
        <v>36</v>
      </c>
      <c r="AX230" s="15" t="s">
        <v>80</v>
      </c>
      <c r="AY230" s="297" t="s">
        <v>156</v>
      </c>
    </row>
    <row r="231" s="15" customFormat="1">
      <c r="A231" s="15"/>
      <c r="B231" s="288"/>
      <c r="C231" s="289"/>
      <c r="D231" s="240" t="s">
        <v>443</v>
      </c>
      <c r="E231" s="290" t="s">
        <v>1</v>
      </c>
      <c r="F231" s="291" t="s">
        <v>2384</v>
      </c>
      <c r="G231" s="289"/>
      <c r="H231" s="290" t="s">
        <v>1</v>
      </c>
      <c r="I231" s="292"/>
      <c r="J231" s="289"/>
      <c r="K231" s="289"/>
      <c r="L231" s="293"/>
      <c r="M231" s="294"/>
      <c r="N231" s="295"/>
      <c r="O231" s="295"/>
      <c r="P231" s="295"/>
      <c r="Q231" s="295"/>
      <c r="R231" s="295"/>
      <c r="S231" s="295"/>
      <c r="T231" s="296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97" t="s">
        <v>443</v>
      </c>
      <c r="AU231" s="297" t="s">
        <v>90</v>
      </c>
      <c r="AV231" s="15" t="s">
        <v>88</v>
      </c>
      <c r="AW231" s="15" t="s">
        <v>36</v>
      </c>
      <c r="AX231" s="15" t="s">
        <v>80</v>
      </c>
      <c r="AY231" s="297" t="s">
        <v>156</v>
      </c>
    </row>
    <row r="232" s="13" customFormat="1">
      <c r="A232" s="13"/>
      <c r="B232" s="263"/>
      <c r="C232" s="264"/>
      <c r="D232" s="240" t="s">
        <v>443</v>
      </c>
      <c r="E232" s="265" t="s">
        <v>1</v>
      </c>
      <c r="F232" s="266" t="s">
        <v>2385</v>
      </c>
      <c r="G232" s="264"/>
      <c r="H232" s="267">
        <v>4.9000000000000004</v>
      </c>
      <c r="I232" s="268"/>
      <c r="J232" s="264"/>
      <c r="K232" s="264"/>
      <c r="L232" s="269"/>
      <c r="M232" s="270"/>
      <c r="N232" s="271"/>
      <c r="O232" s="271"/>
      <c r="P232" s="271"/>
      <c r="Q232" s="271"/>
      <c r="R232" s="271"/>
      <c r="S232" s="271"/>
      <c r="T232" s="27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3" t="s">
        <v>443</v>
      </c>
      <c r="AU232" s="273" t="s">
        <v>90</v>
      </c>
      <c r="AV232" s="13" t="s">
        <v>90</v>
      </c>
      <c r="AW232" s="13" t="s">
        <v>36</v>
      </c>
      <c r="AX232" s="13" t="s">
        <v>80</v>
      </c>
      <c r="AY232" s="273" t="s">
        <v>156</v>
      </c>
    </row>
    <row r="233" s="15" customFormat="1">
      <c r="A233" s="15"/>
      <c r="B233" s="288"/>
      <c r="C233" s="289"/>
      <c r="D233" s="240" t="s">
        <v>443</v>
      </c>
      <c r="E233" s="290" t="s">
        <v>1</v>
      </c>
      <c r="F233" s="291" t="s">
        <v>2386</v>
      </c>
      <c r="G233" s="289"/>
      <c r="H233" s="290" t="s">
        <v>1</v>
      </c>
      <c r="I233" s="292"/>
      <c r="J233" s="289"/>
      <c r="K233" s="289"/>
      <c r="L233" s="293"/>
      <c r="M233" s="294"/>
      <c r="N233" s="295"/>
      <c r="O233" s="295"/>
      <c r="P233" s="295"/>
      <c r="Q233" s="295"/>
      <c r="R233" s="295"/>
      <c r="S233" s="295"/>
      <c r="T233" s="296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97" t="s">
        <v>443</v>
      </c>
      <c r="AU233" s="297" t="s">
        <v>90</v>
      </c>
      <c r="AV233" s="15" t="s">
        <v>88</v>
      </c>
      <c r="AW233" s="15" t="s">
        <v>36</v>
      </c>
      <c r="AX233" s="15" t="s">
        <v>80</v>
      </c>
      <c r="AY233" s="297" t="s">
        <v>156</v>
      </c>
    </row>
    <row r="234" s="13" customFormat="1">
      <c r="A234" s="13"/>
      <c r="B234" s="263"/>
      <c r="C234" s="264"/>
      <c r="D234" s="240" t="s">
        <v>443</v>
      </c>
      <c r="E234" s="265" t="s">
        <v>1</v>
      </c>
      <c r="F234" s="266" t="s">
        <v>2387</v>
      </c>
      <c r="G234" s="264"/>
      <c r="H234" s="267">
        <v>2.3300000000000001</v>
      </c>
      <c r="I234" s="268"/>
      <c r="J234" s="264"/>
      <c r="K234" s="264"/>
      <c r="L234" s="269"/>
      <c r="M234" s="270"/>
      <c r="N234" s="271"/>
      <c r="O234" s="271"/>
      <c r="P234" s="271"/>
      <c r="Q234" s="271"/>
      <c r="R234" s="271"/>
      <c r="S234" s="271"/>
      <c r="T234" s="27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3" t="s">
        <v>443</v>
      </c>
      <c r="AU234" s="273" t="s">
        <v>90</v>
      </c>
      <c r="AV234" s="13" t="s">
        <v>90</v>
      </c>
      <c r="AW234" s="13" t="s">
        <v>36</v>
      </c>
      <c r="AX234" s="13" t="s">
        <v>80</v>
      </c>
      <c r="AY234" s="273" t="s">
        <v>156</v>
      </c>
    </row>
    <row r="235" s="15" customFormat="1">
      <c r="A235" s="15"/>
      <c r="B235" s="288"/>
      <c r="C235" s="289"/>
      <c r="D235" s="240" t="s">
        <v>443</v>
      </c>
      <c r="E235" s="290" t="s">
        <v>1</v>
      </c>
      <c r="F235" s="291" t="s">
        <v>2388</v>
      </c>
      <c r="G235" s="289"/>
      <c r="H235" s="290" t="s">
        <v>1</v>
      </c>
      <c r="I235" s="292"/>
      <c r="J235" s="289"/>
      <c r="K235" s="289"/>
      <c r="L235" s="293"/>
      <c r="M235" s="294"/>
      <c r="N235" s="295"/>
      <c r="O235" s="295"/>
      <c r="P235" s="295"/>
      <c r="Q235" s="295"/>
      <c r="R235" s="295"/>
      <c r="S235" s="295"/>
      <c r="T235" s="296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97" t="s">
        <v>443</v>
      </c>
      <c r="AU235" s="297" t="s">
        <v>90</v>
      </c>
      <c r="AV235" s="15" t="s">
        <v>88</v>
      </c>
      <c r="AW235" s="15" t="s">
        <v>36</v>
      </c>
      <c r="AX235" s="15" t="s">
        <v>80</v>
      </c>
      <c r="AY235" s="297" t="s">
        <v>156</v>
      </c>
    </row>
    <row r="236" s="13" customFormat="1">
      <c r="A236" s="13"/>
      <c r="B236" s="263"/>
      <c r="C236" s="264"/>
      <c r="D236" s="240" t="s">
        <v>443</v>
      </c>
      <c r="E236" s="265" t="s">
        <v>1</v>
      </c>
      <c r="F236" s="266" t="s">
        <v>2389</v>
      </c>
      <c r="G236" s="264"/>
      <c r="H236" s="267">
        <v>1.0600000000000001</v>
      </c>
      <c r="I236" s="268"/>
      <c r="J236" s="264"/>
      <c r="K236" s="264"/>
      <c r="L236" s="269"/>
      <c r="M236" s="270"/>
      <c r="N236" s="271"/>
      <c r="O236" s="271"/>
      <c r="P236" s="271"/>
      <c r="Q236" s="271"/>
      <c r="R236" s="271"/>
      <c r="S236" s="271"/>
      <c r="T236" s="27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3" t="s">
        <v>443</v>
      </c>
      <c r="AU236" s="273" t="s">
        <v>90</v>
      </c>
      <c r="AV236" s="13" t="s">
        <v>90</v>
      </c>
      <c r="AW236" s="13" t="s">
        <v>36</v>
      </c>
      <c r="AX236" s="13" t="s">
        <v>80</v>
      </c>
      <c r="AY236" s="273" t="s">
        <v>156</v>
      </c>
    </row>
    <row r="237" s="15" customFormat="1">
      <c r="A237" s="15"/>
      <c r="B237" s="288"/>
      <c r="C237" s="289"/>
      <c r="D237" s="240" t="s">
        <v>443</v>
      </c>
      <c r="E237" s="290" t="s">
        <v>1</v>
      </c>
      <c r="F237" s="291" t="s">
        <v>2390</v>
      </c>
      <c r="G237" s="289"/>
      <c r="H237" s="290" t="s">
        <v>1</v>
      </c>
      <c r="I237" s="292"/>
      <c r="J237" s="289"/>
      <c r="K237" s="289"/>
      <c r="L237" s="293"/>
      <c r="M237" s="294"/>
      <c r="N237" s="295"/>
      <c r="O237" s="295"/>
      <c r="P237" s="295"/>
      <c r="Q237" s="295"/>
      <c r="R237" s="295"/>
      <c r="S237" s="295"/>
      <c r="T237" s="29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97" t="s">
        <v>443</v>
      </c>
      <c r="AU237" s="297" t="s">
        <v>90</v>
      </c>
      <c r="AV237" s="15" t="s">
        <v>88</v>
      </c>
      <c r="AW237" s="15" t="s">
        <v>36</v>
      </c>
      <c r="AX237" s="15" t="s">
        <v>80</v>
      </c>
      <c r="AY237" s="297" t="s">
        <v>156</v>
      </c>
    </row>
    <row r="238" s="13" customFormat="1">
      <c r="A238" s="13"/>
      <c r="B238" s="263"/>
      <c r="C238" s="264"/>
      <c r="D238" s="240" t="s">
        <v>443</v>
      </c>
      <c r="E238" s="265" t="s">
        <v>1</v>
      </c>
      <c r="F238" s="266" t="s">
        <v>2391</v>
      </c>
      <c r="G238" s="264"/>
      <c r="H238" s="267">
        <v>0.19300000000000001</v>
      </c>
      <c r="I238" s="268"/>
      <c r="J238" s="264"/>
      <c r="K238" s="264"/>
      <c r="L238" s="269"/>
      <c r="M238" s="270"/>
      <c r="N238" s="271"/>
      <c r="O238" s="271"/>
      <c r="P238" s="271"/>
      <c r="Q238" s="271"/>
      <c r="R238" s="271"/>
      <c r="S238" s="271"/>
      <c r="T238" s="27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73" t="s">
        <v>443</v>
      </c>
      <c r="AU238" s="273" t="s">
        <v>90</v>
      </c>
      <c r="AV238" s="13" t="s">
        <v>90</v>
      </c>
      <c r="AW238" s="13" t="s">
        <v>36</v>
      </c>
      <c r="AX238" s="13" t="s">
        <v>80</v>
      </c>
      <c r="AY238" s="273" t="s">
        <v>156</v>
      </c>
    </row>
    <row r="239" s="14" customFormat="1">
      <c r="A239" s="14"/>
      <c r="B239" s="274"/>
      <c r="C239" s="275"/>
      <c r="D239" s="240" t="s">
        <v>443</v>
      </c>
      <c r="E239" s="276" t="s">
        <v>1</v>
      </c>
      <c r="F239" s="277" t="s">
        <v>445</v>
      </c>
      <c r="G239" s="275"/>
      <c r="H239" s="278">
        <v>8.4830000000000005</v>
      </c>
      <c r="I239" s="279"/>
      <c r="J239" s="275"/>
      <c r="K239" s="275"/>
      <c r="L239" s="280"/>
      <c r="M239" s="281"/>
      <c r="N239" s="282"/>
      <c r="O239" s="282"/>
      <c r="P239" s="282"/>
      <c r="Q239" s="282"/>
      <c r="R239" s="282"/>
      <c r="S239" s="282"/>
      <c r="T239" s="28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84" t="s">
        <v>443</v>
      </c>
      <c r="AU239" s="284" t="s">
        <v>90</v>
      </c>
      <c r="AV239" s="14" t="s">
        <v>172</v>
      </c>
      <c r="AW239" s="14" t="s">
        <v>36</v>
      </c>
      <c r="AX239" s="14" t="s">
        <v>88</v>
      </c>
      <c r="AY239" s="284" t="s">
        <v>156</v>
      </c>
    </row>
    <row r="240" s="2" customFormat="1" ht="21.75" customHeight="1">
      <c r="A240" s="39"/>
      <c r="B240" s="40"/>
      <c r="C240" s="227" t="s">
        <v>237</v>
      </c>
      <c r="D240" s="227" t="s">
        <v>160</v>
      </c>
      <c r="E240" s="228" t="s">
        <v>1747</v>
      </c>
      <c r="F240" s="229" t="s">
        <v>1748</v>
      </c>
      <c r="G240" s="230" t="s">
        <v>1118</v>
      </c>
      <c r="H240" s="231">
        <v>7.3600000000000003</v>
      </c>
      <c r="I240" s="232"/>
      <c r="J240" s="233">
        <f>ROUND(I240*H240,2)</f>
        <v>0</v>
      </c>
      <c r="K240" s="229" t="s">
        <v>1177</v>
      </c>
      <c r="L240" s="45"/>
      <c r="M240" s="234" t="s">
        <v>1</v>
      </c>
      <c r="N240" s="235" t="s">
        <v>45</v>
      </c>
      <c r="O240" s="92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172</v>
      </c>
      <c r="AT240" s="238" t="s">
        <v>160</v>
      </c>
      <c r="AU240" s="238" t="s">
        <v>90</v>
      </c>
      <c r="AY240" s="18" t="s">
        <v>156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88</v>
      </c>
      <c r="BK240" s="239">
        <f>ROUND(I240*H240,2)</f>
        <v>0</v>
      </c>
      <c r="BL240" s="18" t="s">
        <v>172</v>
      </c>
      <c r="BM240" s="238" t="s">
        <v>2392</v>
      </c>
    </row>
    <row r="241" s="2" customFormat="1">
      <c r="A241" s="39"/>
      <c r="B241" s="40"/>
      <c r="C241" s="41"/>
      <c r="D241" s="240" t="s">
        <v>1121</v>
      </c>
      <c r="E241" s="41"/>
      <c r="F241" s="285" t="s">
        <v>1750</v>
      </c>
      <c r="G241" s="41"/>
      <c r="H241" s="41"/>
      <c r="I241" s="242"/>
      <c r="J241" s="41"/>
      <c r="K241" s="41"/>
      <c r="L241" s="45"/>
      <c r="M241" s="243"/>
      <c r="N241" s="244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1121</v>
      </c>
      <c r="AU241" s="18" t="s">
        <v>90</v>
      </c>
    </row>
    <row r="242" s="15" customFormat="1">
      <c r="A242" s="15"/>
      <c r="B242" s="288"/>
      <c r="C242" s="289"/>
      <c r="D242" s="240" t="s">
        <v>443</v>
      </c>
      <c r="E242" s="290" t="s">
        <v>1</v>
      </c>
      <c r="F242" s="291" t="s">
        <v>1751</v>
      </c>
      <c r="G242" s="289"/>
      <c r="H242" s="290" t="s">
        <v>1</v>
      </c>
      <c r="I242" s="292"/>
      <c r="J242" s="289"/>
      <c r="K242" s="289"/>
      <c r="L242" s="293"/>
      <c r="M242" s="294"/>
      <c r="N242" s="295"/>
      <c r="O242" s="295"/>
      <c r="P242" s="295"/>
      <c r="Q242" s="295"/>
      <c r="R242" s="295"/>
      <c r="S242" s="295"/>
      <c r="T242" s="296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97" t="s">
        <v>443</v>
      </c>
      <c r="AU242" s="297" t="s">
        <v>90</v>
      </c>
      <c r="AV242" s="15" t="s">
        <v>88</v>
      </c>
      <c r="AW242" s="15" t="s">
        <v>36</v>
      </c>
      <c r="AX242" s="15" t="s">
        <v>80</v>
      </c>
      <c r="AY242" s="297" t="s">
        <v>156</v>
      </c>
    </row>
    <row r="243" s="13" customFormat="1">
      <c r="A243" s="13"/>
      <c r="B243" s="263"/>
      <c r="C243" s="264"/>
      <c r="D243" s="240" t="s">
        <v>443</v>
      </c>
      <c r="E243" s="265" t="s">
        <v>1</v>
      </c>
      <c r="F243" s="266" t="s">
        <v>2393</v>
      </c>
      <c r="G243" s="264"/>
      <c r="H243" s="267">
        <v>7.3600000000000003</v>
      </c>
      <c r="I243" s="268"/>
      <c r="J243" s="264"/>
      <c r="K243" s="264"/>
      <c r="L243" s="269"/>
      <c r="M243" s="270"/>
      <c r="N243" s="271"/>
      <c r="O243" s="271"/>
      <c r="P243" s="271"/>
      <c r="Q243" s="271"/>
      <c r="R243" s="271"/>
      <c r="S243" s="271"/>
      <c r="T243" s="27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3" t="s">
        <v>443</v>
      </c>
      <c r="AU243" s="273" t="s">
        <v>90</v>
      </c>
      <c r="AV243" s="13" t="s">
        <v>90</v>
      </c>
      <c r="AW243" s="13" t="s">
        <v>36</v>
      </c>
      <c r="AX243" s="13" t="s">
        <v>80</v>
      </c>
      <c r="AY243" s="273" t="s">
        <v>156</v>
      </c>
    </row>
    <row r="244" s="14" customFormat="1">
      <c r="A244" s="14"/>
      <c r="B244" s="274"/>
      <c r="C244" s="275"/>
      <c r="D244" s="240" t="s">
        <v>443</v>
      </c>
      <c r="E244" s="276" t="s">
        <v>1</v>
      </c>
      <c r="F244" s="277" t="s">
        <v>445</v>
      </c>
      <c r="G244" s="275"/>
      <c r="H244" s="278">
        <v>7.3600000000000003</v>
      </c>
      <c r="I244" s="279"/>
      <c r="J244" s="275"/>
      <c r="K244" s="275"/>
      <c r="L244" s="280"/>
      <c r="M244" s="281"/>
      <c r="N244" s="282"/>
      <c r="O244" s="282"/>
      <c r="P244" s="282"/>
      <c r="Q244" s="282"/>
      <c r="R244" s="282"/>
      <c r="S244" s="282"/>
      <c r="T244" s="28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84" t="s">
        <v>443</v>
      </c>
      <c r="AU244" s="284" t="s">
        <v>90</v>
      </c>
      <c r="AV244" s="14" t="s">
        <v>172</v>
      </c>
      <c r="AW244" s="14" t="s">
        <v>36</v>
      </c>
      <c r="AX244" s="14" t="s">
        <v>88</v>
      </c>
      <c r="AY244" s="284" t="s">
        <v>156</v>
      </c>
    </row>
    <row r="245" s="2" customFormat="1" ht="21.75" customHeight="1">
      <c r="A245" s="39"/>
      <c r="B245" s="40"/>
      <c r="C245" s="227" t="s">
        <v>240</v>
      </c>
      <c r="D245" s="227" t="s">
        <v>160</v>
      </c>
      <c r="E245" s="228" t="s">
        <v>1278</v>
      </c>
      <c r="F245" s="229" t="s">
        <v>1279</v>
      </c>
      <c r="G245" s="230" t="s">
        <v>1176</v>
      </c>
      <c r="H245" s="231">
        <v>31.82</v>
      </c>
      <c r="I245" s="232"/>
      <c r="J245" s="233">
        <f>ROUND(I245*H245,2)</f>
        <v>0</v>
      </c>
      <c r="K245" s="229" t="s">
        <v>1119</v>
      </c>
      <c r="L245" s="45"/>
      <c r="M245" s="234" t="s">
        <v>1</v>
      </c>
      <c r="N245" s="235" t="s">
        <v>45</v>
      </c>
      <c r="O245" s="92"/>
      <c r="P245" s="236">
        <f>O245*H245</f>
        <v>0</v>
      </c>
      <c r="Q245" s="236">
        <v>0.0086499999999999997</v>
      </c>
      <c r="R245" s="236">
        <f>Q245*H245</f>
        <v>0.27524300000000002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172</v>
      </c>
      <c r="AT245" s="238" t="s">
        <v>160</v>
      </c>
      <c r="AU245" s="238" t="s">
        <v>90</v>
      </c>
      <c r="AY245" s="18" t="s">
        <v>156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88</v>
      </c>
      <c r="BK245" s="239">
        <f>ROUND(I245*H245,2)</f>
        <v>0</v>
      </c>
      <c r="BL245" s="18" t="s">
        <v>172</v>
      </c>
      <c r="BM245" s="238" t="s">
        <v>2394</v>
      </c>
    </row>
    <row r="246" s="2" customFormat="1">
      <c r="A246" s="39"/>
      <c r="B246" s="40"/>
      <c r="C246" s="41"/>
      <c r="D246" s="240" t="s">
        <v>1121</v>
      </c>
      <c r="E246" s="41"/>
      <c r="F246" s="285" t="s">
        <v>1281</v>
      </c>
      <c r="G246" s="41"/>
      <c r="H246" s="41"/>
      <c r="I246" s="242"/>
      <c r="J246" s="41"/>
      <c r="K246" s="41"/>
      <c r="L246" s="45"/>
      <c r="M246" s="243"/>
      <c r="N246" s="244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1121</v>
      </c>
      <c r="AU246" s="18" t="s">
        <v>90</v>
      </c>
    </row>
    <row r="247" s="2" customFormat="1">
      <c r="A247" s="39"/>
      <c r="B247" s="40"/>
      <c r="C247" s="41"/>
      <c r="D247" s="286" t="s">
        <v>1123</v>
      </c>
      <c r="E247" s="41"/>
      <c r="F247" s="287" t="s">
        <v>1282</v>
      </c>
      <c r="G247" s="41"/>
      <c r="H247" s="41"/>
      <c r="I247" s="242"/>
      <c r="J247" s="41"/>
      <c r="K247" s="41"/>
      <c r="L247" s="45"/>
      <c r="M247" s="243"/>
      <c r="N247" s="244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1123</v>
      </c>
      <c r="AU247" s="18" t="s">
        <v>90</v>
      </c>
    </row>
    <row r="248" s="15" customFormat="1">
      <c r="A248" s="15"/>
      <c r="B248" s="288"/>
      <c r="C248" s="289"/>
      <c r="D248" s="240" t="s">
        <v>443</v>
      </c>
      <c r="E248" s="290" t="s">
        <v>1</v>
      </c>
      <c r="F248" s="291" t="s">
        <v>2334</v>
      </c>
      <c r="G248" s="289"/>
      <c r="H248" s="290" t="s">
        <v>1</v>
      </c>
      <c r="I248" s="292"/>
      <c r="J248" s="289"/>
      <c r="K248" s="289"/>
      <c r="L248" s="293"/>
      <c r="M248" s="294"/>
      <c r="N248" s="295"/>
      <c r="O248" s="295"/>
      <c r="P248" s="295"/>
      <c r="Q248" s="295"/>
      <c r="R248" s="295"/>
      <c r="S248" s="295"/>
      <c r="T248" s="296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97" t="s">
        <v>443</v>
      </c>
      <c r="AU248" s="297" t="s">
        <v>90</v>
      </c>
      <c r="AV248" s="15" t="s">
        <v>88</v>
      </c>
      <c r="AW248" s="15" t="s">
        <v>36</v>
      </c>
      <c r="AX248" s="15" t="s">
        <v>80</v>
      </c>
      <c r="AY248" s="297" t="s">
        <v>156</v>
      </c>
    </row>
    <row r="249" s="13" customFormat="1">
      <c r="A249" s="13"/>
      <c r="B249" s="263"/>
      <c r="C249" s="264"/>
      <c r="D249" s="240" t="s">
        <v>443</v>
      </c>
      <c r="E249" s="265" t="s">
        <v>1</v>
      </c>
      <c r="F249" s="266" t="s">
        <v>2335</v>
      </c>
      <c r="G249" s="264"/>
      <c r="H249" s="267">
        <v>21.352</v>
      </c>
      <c r="I249" s="268"/>
      <c r="J249" s="264"/>
      <c r="K249" s="264"/>
      <c r="L249" s="269"/>
      <c r="M249" s="270"/>
      <c r="N249" s="271"/>
      <c r="O249" s="271"/>
      <c r="P249" s="271"/>
      <c r="Q249" s="271"/>
      <c r="R249" s="271"/>
      <c r="S249" s="271"/>
      <c r="T249" s="27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73" t="s">
        <v>443</v>
      </c>
      <c r="AU249" s="273" t="s">
        <v>90</v>
      </c>
      <c r="AV249" s="13" t="s">
        <v>90</v>
      </c>
      <c r="AW249" s="13" t="s">
        <v>36</v>
      </c>
      <c r="AX249" s="13" t="s">
        <v>80</v>
      </c>
      <c r="AY249" s="273" t="s">
        <v>156</v>
      </c>
    </row>
    <row r="250" s="15" customFormat="1">
      <c r="A250" s="15"/>
      <c r="B250" s="288"/>
      <c r="C250" s="289"/>
      <c r="D250" s="240" t="s">
        <v>443</v>
      </c>
      <c r="E250" s="290" t="s">
        <v>1</v>
      </c>
      <c r="F250" s="291" t="s">
        <v>2336</v>
      </c>
      <c r="G250" s="289"/>
      <c r="H250" s="290" t="s">
        <v>1</v>
      </c>
      <c r="I250" s="292"/>
      <c r="J250" s="289"/>
      <c r="K250" s="289"/>
      <c r="L250" s="293"/>
      <c r="M250" s="294"/>
      <c r="N250" s="295"/>
      <c r="O250" s="295"/>
      <c r="P250" s="295"/>
      <c r="Q250" s="295"/>
      <c r="R250" s="295"/>
      <c r="S250" s="295"/>
      <c r="T250" s="296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97" t="s">
        <v>443</v>
      </c>
      <c r="AU250" s="297" t="s">
        <v>90</v>
      </c>
      <c r="AV250" s="15" t="s">
        <v>88</v>
      </c>
      <c r="AW250" s="15" t="s">
        <v>36</v>
      </c>
      <c r="AX250" s="15" t="s">
        <v>80</v>
      </c>
      <c r="AY250" s="297" t="s">
        <v>156</v>
      </c>
    </row>
    <row r="251" s="13" customFormat="1">
      <c r="A251" s="13"/>
      <c r="B251" s="263"/>
      <c r="C251" s="264"/>
      <c r="D251" s="240" t="s">
        <v>443</v>
      </c>
      <c r="E251" s="265" t="s">
        <v>1</v>
      </c>
      <c r="F251" s="266" t="s">
        <v>2337</v>
      </c>
      <c r="G251" s="264"/>
      <c r="H251" s="267">
        <v>5.218</v>
      </c>
      <c r="I251" s="268"/>
      <c r="J251" s="264"/>
      <c r="K251" s="264"/>
      <c r="L251" s="269"/>
      <c r="M251" s="270"/>
      <c r="N251" s="271"/>
      <c r="O251" s="271"/>
      <c r="P251" s="271"/>
      <c r="Q251" s="271"/>
      <c r="R251" s="271"/>
      <c r="S251" s="271"/>
      <c r="T251" s="27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3" t="s">
        <v>443</v>
      </c>
      <c r="AU251" s="273" t="s">
        <v>90</v>
      </c>
      <c r="AV251" s="13" t="s">
        <v>90</v>
      </c>
      <c r="AW251" s="13" t="s">
        <v>36</v>
      </c>
      <c r="AX251" s="13" t="s">
        <v>80</v>
      </c>
      <c r="AY251" s="273" t="s">
        <v>156</v>
      </c>
    </row>
    <row r="252" s="15" customFormat="1">
      <c r="A252" s="15"/>
      <c r="B252" s="288"/>
      <c r="C252" s="289"/>
      <c r="D252" s="240" t="s">
        <v>443</v>
      </c>
      <c r="E252" s="290" t="s">
        <v>1</v>
      </c>
      <c r="F252" s="291" t="s">
        <v>2395</v>
      </c>
      <c r="G252" s="289"/>
      <c r="H252" s="290" t="s">
        <v>1</v>
      </c>
      <c r="I252" s="292"/>
      <c r="J252" s="289"/>
      <c r="K252" s="289"/>
      <c r="L252" s="293"/>
      <c r="M252" s="294"/>
      <c r="N252" s="295"/>
      <c r="O252" s="295"/>
      <c r="P252" s="295"/>
      <c r="Q252" s="295"/>
      <c r="R252" s="295"/>
      <c r="S252" s="295"/>
      <c r="T252" s="296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97" t="s">
        <v>443</v>
      </c>
      <c r="AU252" s="297" t="s">
        <v>90</v>
      </c>
      <c r="AV252" s="15" t="s">
        <v>88</v>
      </c>
      <c r="AW252" s="15" t="s">
        <v>36</v>
      </c>
      <c r="AX252" s="15" t="s">
        <v>80</v>
      </c>
      <c r="AY252" s="297" t="s">
        <v>156</v>
      </c>
    </row>
    <row r="253" s="13" customFormat="1">
      <c r="A253" s="13"/>
      <c r="B253" s="263"/>
      <c r="C253" s="264"/>
      <c r="D253" s="240" t="s">
        <v>443</v>
      </c>
      <c r="E253" s="265" t="s">
        <v>1</v>
      </c>
      <c r="F253" s="266" t="s">
        <v>2396</v>
      </c>
      <c r="G253" s="264"/>
      <c r="H253" s="267">
        <v>5.25</v>
      </c>
      <c r="I253" s="268"/>
      <c r="J253" s="264"/>
      <c r="K253" s="264"/>
      <c r="L253" s="269"/>
      <c r="M253" s="270"/>
      <c r="N253" s="271"/>
      <c r="O253" s="271"/>
      <c r="P253" s="271"/>
      <c r="Q253" s="271"/>
      <c r="R253" s="271"/>
      <c r="S253" s="271"/>
      <c r="T253" s="27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73" t="s">
        <v>443</v>
      </c>
      <c r="AU253" s="273" t="s">
        <v>90</v>
      </c>
      <c r="AV253" s="13" t="s">
        <v>90</v>
      </c>
      <c r="AW253" s="13" t="s">
        <v>36</v>
      </c>
      <c r="AX253" s="13" t="s">
        <v>80</v>
      </c>
      <c r="AY253" s="273" t="s">
        <v>156</v>
      </c>
    </row>
    <row r="254" s="14" customFormat="1">
      <c r="A254" s="14"/>
      <c r="B254" s="274"/>
      <c r="C254" s="275"/>
      <c r="D254" s="240" t="s">
        <v>443</v>
      </c>
      <c r="E254" s="276" t="s">
        <v>1</v>
      </c>
      <c r="F254" s="277" t="s">
        <v>445</v>
      </c>
      <c r="G254" s="275"/>
      <c r="H254" s="278">
        <v>31.82</v>
      </c>
      <c r="I254" s="279"/>
      <c r="J254" s="275"/>
      <c r="K254" s="275"/>
      <c r="L254" s="280"/>
      <c r="M254" s="281"/>
      <c r="N254" s="282"/>
      <c r="O254" s="282"/>
      <c r="P254" s="282"/>
      <c r="Q254" s="282"/>
      <c r="R254" s="282"/>
      <c r="S254" s="282"/>
      <c r="T254" s="28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84" t="s">
        <v>443</v>
      </c>
      <c r="AU254" s="284" t="s">
        <v>90</v>
      </c>
      <c r="AV254" s="14" t="s">
        <v>172</v>
      </c>
      <c r="AW254" s="14" t="s">
        <v>36</v>
      </c>
      <c r="AX254" s="14" t="s">
        <v>88</v>
      </c>
      <c r="AY254" s="284" t="s">
        <v>156</v>
      </c>
    </row>
    <row r="255" s="2" customFormat="1" ht="21.75" customHeight="1">
      <c r="A255" s="39"/>
      <c r="B255" s="40"/>
      <c r="C255" s="227" t="s">
        <v>243</v>
      </c>
      <c r="D255" s="227" t="s">
        <v>160</v>
      </c>
      <c r="E255" s="228" t="s">
        <v>1292</v>
      </c>
      <c r="F255" s="229" t="s">
        <v>1293</v>
      </c>
      <c r="G255" s="230" t="s">
        <v>1176</v>
      </c>
      <c r="H255" s="231">
        <v>31.82</v>
      </c>
      <c r="I255" s="232"/>
      <c r="J255" s="233">
        <f>ROUND(I255*H255,2)</f>
        <v>0</v>
      </c>
      <c r="K255" s="229" t="s">
        <v>1119</v>
      </c>
      <c r="L255" s="45"/>
      <c r="M255" s="234" t="s">
        <v>1</v>
      </c>
      <c r="N255" s="235" t="s">
        <v>45</v>
      </c>
      <c r="O255" s="92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8" t="s">
        <v>172</v>
      </c>
      <c r="AT255" s="238" t="s">
        <v>160</v>
      </c>
      <c r="AU255" s="238" t="s">
        <v>90</v>
      </c>
      <c r="AY255" s="18" t="s">
        <v>156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8" t="s">
        <v>88</v>
      </c>
      <c r="BK255" s="239">
        <f>ROUND(I255*H255,2)</f>
        <v>0</v>
      </c>
      <c r="BL255" s="18" t="s">
        <v>172</v>
      </c>
      <c r="BM255" s="238" t="s">
        <v>2397</v>
      </c>
    </row>
    <row r="256" s="2" customFormat="1">
      <c r="A256" s="39"/>
      <c r="B256" s="40"/>
      <c r="C256" s="41"/>
      <c r="D256" s="240" t="s">
        <v>1121</v>
      </c>
      <c r="E256" s="41"/>
      <c r="F256" s="285" t="s">
        <v>1295</v>
      </c>
      <c r="G256" s="41"/>
      <c r="H256" s="41"/>
      <c r="I256" s="242"/>
      <c r="J256" s="41"/>
      <c r="K256" s="41"/>
      <c r="L256" s="45"/>
      <c r="M256" s="243"/>
      <c r="N256" s="244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1121</v>
      </c>
      <c r="AU256" s="18" t="s">
        <v>90</v>
      </c>
    </row>
    <row r="257" s="2" customFormat="1">
      <c r="A257" s="39"/>
      <c r="B257" s="40"/>
      <c r="C257" s="41"/>
      <c r="D257" s="286" t="s">
        <v>1123</v>
      </c>
      <c r="E257" s="41"/>
      <c r="F257" s="287" t="s">
        <v>1296</v>
      </c>
      <c r="G257" s="41"/>
      <c r="H257" s="41"/>
      <c r="I257" s="242"/>
      <c r="J257" s="41"/>
      <c r="K257" s="41"/>
      <c r="L257" s="45"/>
      <c r="M257" s="243"/>
      <c r="N257" s="244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1123</v>
      </c>
      <c r="AU257" s="18" t="s">
        <v>90</v>
      </c>
    </row>
    <row r="258" s="2" customFormat="1" ht="24.15" customHeight="1">
      <c r="A258" s="39"/>
      <c r="B258" s="40"/>
      <c r="C258" s="227" t="s">
        <v>247</v>
      </c>
      <c r="D258" s="227" t="s">
        <v>160</v>
      </c>
      <c r="E258" s="228" t="s">
        <v>1302</v>
      </c>
      <c r="F258" s="229" t="s">
        <v>1303</v>
      </c>
      <c r="G258" s="230" t="s">
        <v>1241</v>
      </c>
      <c r="H258" s="231">
        <v>0.43099999999999999</v>
      </c>
      <c r="I258" s="232"/>
      <c r="J258" s="233">
        <f>ROUND(I258*H258,2)</f>
        <v>0</v>
      </c>
      <c r="K258" s="229" t="s">
        <v>1119</v>
      </c>
      <c r="L258" s="45"/>
      <c r="M258" s="234" t="s">
        <v>1</v>
      </c>
      <c r="N258" s="235" t="s">
        <v>45</v>
      </c>
      <c r="O258" s="92"/>
      <c r="P258" s="236">
        <f>O258*H258</f>
        <v>0</v>
      </c>
      <c r="Q258" s="236">
        <v>1.09528</v>
      </c>
      <c r="R258" s="236">
        <f>Q258*H258</f>
        <v>0.47206567999999999</v>
      </c>
      <c r="S258" s="236">
        <v>0</v>
      </c>
      <c r="T258" s="23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8" t="s">
        <v>172</v>
      </c>
      <c r="AT258" s="238" t="s">
        <v>160</v>
      </c>
      <c r="AU258" s="238" t="s">
        <v>90</v>
      </c>
      <c r="AY258" s="18" t="s">
        <v>156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8" t="s">
        <v>88</v>
      </c>
      <c r="BK258" s="239">
        <f>ROUND(I258*H258,2)</f>
        <v>0</v>
      </c>
      <c r="BL258" s="18" t="s">
        <v>172</v>
      </c>
      <c r="BM258" s="238" t="s">
        <v>2398</v>
      </c>
    </row>
    <row r="259" s="2" customFormat="1">
      <c r="A259" s="39"/>
      <c r="B259" s="40"/>
      <c r="C259" s="41"/>
      <c r="D259" s="240" t="s">
        <v>1121</v>
      </c>
      <c r="E259" s="41"/>
      <c r="F259" s="285" t="s">
        <v>1305</v>
      </c>
      <c r="G259" s="41"/>
      <c r="H259" s="41"/>
      <c r="I259" s="242"/>
      <c r="J259" s="41"/>
      <c r="K259" s="41"/>
      <c r="L259" s="45"/>
      <c r="M259" s="243"/>
      <c r="N259" s="244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1121</v>
      </c>
      <c r="AU259" s="18" t="s">
        <v>90</v>
      </c>
    </row>
    <row r="260" s="2" customFormat="1">
      <c r="A260" s="39"/>
      <c r="B260" s="40"/>
      <c r="C260" s="41"/>
      <c r="D260" s="286" t="s">
        <v>1123</v>
      </c>
      <c r="E260" s="41"/>
      <c r="F260" s="287" t="s">
        <v>1306</v>
      </c>
      <c r="G260" s="41"/>
      <c r="H260" s="41"/>
      <c r="I260" s="242"/>
      <c r="J260" s="41"/>
      <c r="K260" s="41"/>
      <c r="L260" s="45"/>
      <c r="M260" s="243"/>
      <c r="N260" s="244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1123</v>
      </c>
      <c r="AU260" s="18" t="s">
        <v>90</v>
      </c>
    </row>
    <row r="261" s="15" customFormat="1">
      <c r="A261" s="15"/>
      <c r="B261" s="288"/>
      <c r="C261" s="289"/>
      <c r="D261" s="240" t="s">
        <v>443</v>
      </c>
      <c r="E261" s="290" t="s">
        <v>1</v>
      </c>
      <c r="F261" s="291" t="s">
        <v>2399</v>
      </c>
      <c r="G261" s="289"/>
      <c r="H261" s="290" t="s">
        <v>1</v>
      </c>
      <c r="I261" s="292"/>
      <c r="J261" s="289"/>
      <c r="K261" s="289"/>
      <c r="L261" s="293"/>
      <c r="M261" s="294"/>
      <c r="N261" s="295"/>
      <c r="O261" s="295"/>
      <c r="P261" s="295"/>
      <c r="Q261" s="295"/>
      <c r="R261" s="295"/>
      <c r="S261" s="295"/>
      <c r="T261" s="296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97" t="s">
        <v>443</v>
      </c>
      <c r="AU261" s="297" t="s">
        <v>90</v>
      </c>
      <c r="AV261" s="15" t="s">
        <v>88</v>
      </c>
      <c r="AW261" s="15" t="s">
        <v>36</v>
      </c>
      <c r="AX261" s="15" t="s">
        <v>80</v>
      </c>
      <c r="AY261" s="297" t="s">
        <v>156</v>
      </c>
    </row>
    <row r="262" s="15" customFormat="1">
      <c r="A262" s="15"/>
      <c r="B262" s="288"/>
      <c r="C262" s="289"/>
      <c r="D262" s="240" t="s">
        <v>443</v>
      </c>
      <c r="E262" s="290" t="s">
        <v>1</v>
      </c>
      <c r="F262" s="291" t="s">
        <v>2400</v>
      </c>
      <c r="G262" s="289"/>
      <c r="H262" s="290" t="s">
        <v>1</v>
      </c>
      <c r="I262" s="292"/>
      <c r="J262" s="289"/>
      <c r="K262" s="289"/>
      <c r="L262" s="293"/>
      <c r="M262" s="294"/>
      <c r="N262" s="295"/>
      <c r="O262" s="295"/>
      <c r="P262" s="295"/>
      <c r="Q262" s="295"/>
      <c r="R262" s="295"/>
      <c r="S262" s="295"/>
      <c r="T262" s="296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97" t="s">
        <v>443</v>
      </c>
      <c r="AU262" s="297" t="s">
        <v>90</v>
      </c>
      <c r="AV262" s="15" t="s">
        <v>88</v>
      </c>
      <c r="AW262" s="15" t="s">
        <v>36</v>
      </c>
      <c r="AX262" s="15" t="s">
        <v>80</v>
      </c>
      <c r="AY262" s="297" t="s">
        <v>156</v>
      </c>
    </row>
    <row r="263" s="13" customFormat="1">
      <c r="A263" s="13"/>
      <c r="B263" s="263"/>
      <c r="C263" s="264"/>
      <c r="D263" s="240" t="s">
        <v>443</v>
      </c>
      <c r="E263" s="265" t="s">
        <v>1</v>
      </c>
      <c r="F263" s="266" t="s">
        <v>2401</v>
      </c>
      <c r="G263" s="264"/>
      <c r="H263" s="267">
        <v>0.25900000000000001</v>
      </c>
      <c r="I263" s="268"/>
      <c r="J263" s="264"/>
      <c r="K263" s="264"/>
      <c r="L263" s="269"/>
      <c r="M263" s="270"/>
      <c r="N263" s="271"/>
      <c r="O263" s="271"/>
      <c r="P263" s="271"/>
      <c r="Q263" s="271"/>
      <c r="R263" s="271"/>
      <c r="S263" s="271"/>
      <c r="T263" s="27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3" t="s">
        <v>443</v>
      </c>
      <c r="AU263" s="273" t="s">
        <v>90</v>
      </c>
      <c r="AV263" s="13" t="s">
        <v>90</v>
      </c>
      <c r="AW263" s="13" t="s">
        <v>36</v>
      </c>
      <c r="AX263" s="13" t="s">
        <v>80</v>
      </c>
      <c r="AY263" s="273" t="s">
        <v>156</v>
      </c>
    </row>
    <row r="264" s="15" customFormat="1">
      <c r="A264" s="15"/>
      <c r="B264" s="288"/>
      <c r="C264" s="289"/>
      <c r="D264" s="240" t="s">
        <v>443</v>
      </c>
      <c r="E264" s="290" t="s">
        <v>1</v>
      </c>
      <c r="F264" s="291" t="s">
        <v>2402</v>
      </c>
      <c r="G264" s="289"/>
      <c r="H264" s="290" t="s">
        <v>1</v>
      </c>
      <c r="I264" s="292"/>
      <c r="J264" s="289"/>
      <c r="K264" s="289"/>
      <c r="L264" s="293"/>
      <c r="M264" s="294"/>
      <c r="N264" s="295"/>
      <c r="O264" s="295"/>
      <c r="P264" s="295"/>
      <c r="Q264" s="295"/>
      <c r="R264" s="295"/>
      <c r="S264" s="295"/>
      <c r="T264" s="296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97" t="s">
        <v>443</v>
      </c>
      <c r="AU264" s="297" t="s">
        <v>90</v>
      </c>
      <c r="AV264" s="15" t="s">
        <v>88</v>
      </c>
      <c r="AW264" s="15" t="s">
        <v>36</v>
      </c>
      <c r="AX264" s="15" t="s">
        <v>80</v>
      </c>
      <c r="AY264" s="297" t="s">
        <v>156</v>
      </c>
    </row>
    <row r="265" s="15" customFormat="1">
      <c r="A265" s="15"/>
      <c r="B265" s="288"/>
      <c r="C265" s="289"/>
      <c r="D265" s="240" t="s">
        <v>443</v>
      </c>
      <c r="E265" s="290" t="s">
        <v>1</v>
      </c>
      <c r="F265" s="291" t="s">
        <v>109</v>
      </c>
      <c r="G265" s="289"/>
      <c r="H265" s="290" t="s">
        <v>1</v>
      </c>
      <c r="I265" s="292"/>
      <c r="J265" s="289"/>
      <c r="K265" s="289"/>
      <c r="L265" s="293"/>
      <c r="M265" s="294"/>
      <c r="N265" s="295"/>
      <c r="O265" s="295"/>
      <c r="P265" s="295"/>
      <c r="Q265" s="295"/>
      <c r="R265" s="295"/>
      <c r="S265" s="295"/>
      <c r="T265" s="296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97" t="s">
        <v>443</v>
      </c>
      <c r="AU265" s="297" t="s">
        <v>90</v>
      </c>
      <c r="AV265" s="15" t="s">
        <v>88</v>
      </c>
      <c r="AW265" s="15" t="s">
        <v>36</v>
      </c>
      <c r="AX265" s="15" t="s">
        <v>80</v>
      </c>
      <c r="AY265" s="297" t="s">
        <v>156</v>
      </c>
    </row>
    <row r="266" s="13" customFormat="1">
      <c r="A266" s="13"/>
      <c r="B266" s="263"/>
      <c r="C266" s="264"/>
      <c r="D266" s="240" t="s">
        <v>443</v>
      </c>
      <c r="E266" s="265" t="s">
        <v>1</v>
      </c>
      <c r="F266" s="266" t="s">
        <v>2403</v>
      </c>
      <c r="G266" s="264"/>
      <c r="H266" s="267">
        <v>0.17199999999999999</v>
      </c>
      <c r="I266" s="268"/>
      <c r="J266" s="264"/>
      <c r="K266" s="264"/>
      <c r="L266" s="269"/>
      <c r="M266" s="270"/>
      <c r="N266" s="271"/>
      <c r="O266" s="271"/>
      <c r="P266" s="271"/>
      <c r="Q266" s="271"/>
      <c r="R266" s="271"/>
      <c r="S266" s="271"/>
      <c r="T266" s="27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3" t="s">
        <v>443</v>
      </c>
      <c r="AU266" s="273" t="s">
        <v>90</v>
      </c>
      <c r="AV266" s="13" t="s">
        <v>90</v>
      </c>
      <c r="AW266" s="13" t="s">
        <v>36</v>
      </c>
      <c r="AX266" s="13" t="s">
        <v>80</v>
      </c>
      <c r="AY266" s="273" t="s">
        <v>156</v>
      </c>
    </row>
    <row r="267" s="14" customFormat="1">
      <c r="A267" s="14"/>
      <c r="B267" s="274"/>
      <c r="C267" s="275"/>
      <c r="D267" s="240" t="s">
        <v>443</v>
      </c>
      <c r="E267" s="276" t="s">
        <v>1</v>
      </c>
      <c r="F267" s="277" t="s">
        <v>445</v>
      </c>
      <c r="G267" s="275"/>
      <c r="H267" s="278">
        <v>0.43099999999999999</v>
      </c>
      <c r="I267" s="279"/>
      <c r="J267" s="275"/>
      <c r="K267" s="275"/>
      <c r="L267" s="280"/>
      <c r="M267" s="281"/>
      <c r="N267" s="282"/>
      <c r="O267" s="282"/>
      <c r="P267" s="282"/>
      <c r="Q267" s="282"/>
      <c r="R267" s="282"/>
      <c r="S267" s="282"/>
      <c r="T267" s="28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84" t="s">
        <v>443</v>
      </c>
      <c r="AU267" s="284" t="s">
        <v>90</v>
      </c>
      <c r="AV267" s="14" t="s">
        <v>172</v>
      </c>
      <c r="AW267" s="14" t="s">
        <v>36</v>
      </c>
      <c r="AX267" s="14" t="s">
        <v>88</v>
      </c>
      <c r="AY267" s="284" t="s">
        <v>156</v>
      </c>
    </row>
    <row r="268" s="2" customFormat="1" ht="24.15" customHeight="1">
      <c r="A268" s="39"/>
      <c r="B268" s="40"/>
      <c r="C268" s="227" t="s">
        <v>7</v>
      </c>
      <c r="D268" s="227" t="s">
        <v>160</v>
      </c>
      <c r="E268" s="228" t="s">
        <v>1325</v>
      </c>
      <c r="F268" s="229" t="s">
        <v>1326</v>
      </c>
      <c r="G268" s="230" t="s">
        <v>1241</v>
      </c>
      <c r="H268" s="231">
        <v>0.316</v>
      </c>
      <c r="I268" s="232"/>
      <c r="J268" s="233">
        <f>ROUND(I268*H268,2)</f>
        <v>0</v>
      </c>
      <c r="K268" s="229" t="s">
        <v>1119</v>
      </c>
      <c r="L268" s="45"/>
      <c r="M268" s="234" t="s">
        <v>1</v>
      </c>
      <c r="N268" s="235" t="s">
        <v>45</v>
      </c>
      <c r="O268" s="92"/>
      <c r="P268" s="236">
        <f>O268*H268</f>
        <v>0</v>
      </c>
      <c r="Q268" s="236">
        <v>1.03955</v>
      </c>
      <c r="R268" s="236">
        <f>Q268*H268</f>
        <v>0.32849780000000001</v>
      </c>
      <c r="S268" s="236">
        <v>0</v>
      </c>
      <c r="T268" s="23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8" t="s">
        <v>172</v>
      </c>
      <c r="AT268" s="238" t="s">
        <v>160</v>
      </c>
      <c r="AU268" s="238" t="s">
        <v>90</v>
      </c>
      <c r="AY268" s="18" t="s">
        <v>156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8" t="s">
        <v>88</v>
      </c>
      <c r="BK268" s="239">
        <f>ROUND(I268*H268,2)</f>
        <v>0</v>
      </c>
      <c r="BL268" s="18" t="s">
        <v>172</v>
      </c>
      <c r="BM268" s="238" t="s">
        <v>2404</v>
      </c>
    </row>
    <row r="269" s="2" customFormat="1">
      <c r="A269" s="39"/>
      <c r="B269" s="40"/>
      <c r="C269" s="41"/>
      <c r="D269" s="240" t="s">
        <v>1121</v>
      </c>
      <c r="E269" s="41"/>
      <c r="F269" s="285" t="s">
        <v>1328</v>
      </c>
      <c r="G269" s="41"/>
      <c r="H269" s="41"/>
      <c r="I269" s="242"/>
      <c r="J269" s="41"/>
      <c r="K269" s="41"/>
      <c r="L269" s="45"/>
      <c r="M269" s="243"/>
      <c r="N269" s="244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1121</v>
      </c>
      <c r="AU269" s="18" t="s">
        <v>90</v>
      </c>
    </row>
    <row r="270" s="2" customFormat="1">
      <c r="A270" s="39"/>
      <c r="B270" s="40"/>
      <c r="C270" s="41"/>
      <c r="D270" s="286" t="s">
        <v>1123</v>
      </c>
      <c r="E270" s="41"/>
      <c r="F270" s="287" t="s">
        <v>1329</v>
      </c>
      <c r="G270" s="41"/>
      <c r="H270" s="41"/>
      <c r="I270" s="242"/>
      <c r="J270" s="41"/>
      <c r="K270" s="41"/>
      <c r="L270" s="45"/>
      <c r="M270" s="243"/>
      <c r="N270" s="244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1123</v>
      </c>
      <c r="AU270" s="18" t="s">
        <v>90</v>
      </c>
    </row>
    <row r="271" s="15" customFormat="1">
      <c r="A271" s="15"/>
      <c r="B271" s="288"/>
      <c r="C271" s="289"/>
      <c r="D271" s="240" t="s">
        <v>443</v>
      </c>
      <c r="E271" s="290" t="s">
        <v>1</v>
      </c>
      <c r="F271" s="291" t="s">
        <v>2399</v>
      </c>
      <c r="G271" s="289"/>
      <c r="H271" s="290" t="s">
        <v>1</v>
      </c>
      <c r="I271" s="292"/>
      <c r="J271" s="289"/>
      <c r="K271" s="289"/>
      <c r="L271" s="293"/>
      <c r="M271" s="294"/>
      <c r="N271" s="295"/>
      <c r="O271" s="295"/>
      <c r="P271" s="295"/>
      <c r="Q271" s="295"/>
      <c r="R271" s="295"/>
      <c r="S271" s="295"/>
      <c r="T271" s="296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97" t="s">
        <v>443</v>
      </c>
      <c r="AU271" s="297" t="s">
        <v>90</v>
      </c>
      <c r="AV271" s="15" t="s">
        <v>88</v>
      </c>
      <c r="AW271" s="15" t="s">
        <v>36</v>
      </c>
      <c r="AX271" s="15" t="s">
        <v>80</v>
      </c>
      <c r="AY271" s="297" t="s">
        <v>156</v>
      </c>
    </row>
    <row r="272" s="15" customFormat="1">
      <c r="A272" s="15"/>
      <c r="B272" s="288"/>
      <c r="C272" s="289"/>
      <c r="D272" s="240" t="s">
        <v>443</v>
      </c>
      <c r="E272" s="290" t="s">
        <v>1</v>
      </c>
      <c r="F272" s="291" t="s">
        <v>2400</v>
      </c>
      <c r="G272" s="289"/>
      <c r="H272" s="290" t="s">
        <v>1</v>
      </c>
      <c r="I272" s="292"/>
      <c r="J272" s="289"/>
      <c r="K272" s="289"/>
      <c r="L272" s="293"/>
      <c r="M272" s="294"/>
      <c r="N272" s="295"/>
      <c r="O272" s="295"/>
      <c r="P272" s="295"/>
      <c r="Q272" s="295"/>
      <c r="R272" s="295"/>
      <c r="S272" s="295"/>
      <c r="T272" s="296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97" t="s">
        <v>443</v>
      </c>
      <c r="AU272" s="297" t="s">
        <v>90</v>
      </c>
      <c r="AV272" s="15" t="s">
        <v>88</v>
      </c>
      <c r="AW272" s="15" t="s">
        <v>36</v>
      </c>
      <c r="AX272" s="15" t="s">
        <v>80</v>
      </c>
      <c r="AY272" s="297" t="s">
        <v>156</v>
      </c>
    </row>
    <row r="273" s="13" customFormat="1">
      <c r="A273" s="13"/>
      <c r="B273" s="263"/>
      <c r="C273" s="264"/>
      <c r="D273" s="240" t="s">
        <v>443</v>
      </c>
      <c r="E273" s="265" t="s">
        <v>1</v>
      </c>
      <c r="F273" s="266" t="s">
        <v>2405</v>
      </c>
      <c r="G273" s="264"/>
      <c r="H273" s="267">
        <v>0.035000000000000003</v>
      </c>
      <c r="I273" s="268"/>
      <c r="J273" s="264"/>
      <c r="K273" s="264"/>
      <c r="L273" s="269"/>
      <c r="M273" s="270"/>
      <c r="N273" s="271"/>
      <c r="O273" s="271"/>
      <c r="P273" s="271"/>
      <c r="Q273" s="271"/>
      <c r="R273" s="271"/>
      <c r="S273" s="271"/>
      <c r="T273" s="27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73" t="s">
        <v>443</v>
      </c>
      <c r="AU273" s="273" t="s">
        <v>90</v>
      </c>
      <c r="AV273" s="13" t="s">
        <v>90</v>
      </c>
      <c r="AW273" s="13" t="s">
        <v>36</v>
      </c>
      <c r="AX273" s="13" t="s">
        <v>80</v>
      </c>
      <c r="AY273" s="273" t="s">
        <v>156</v>
      </c>
    </row>
    <row r="274" s="15" customFormat="1">
      <c r="A274" s="15"/>
      <c r="B274" s="288"/>
      <c r="C274" s="289"/>
      <c r="D274" s="240" t="s">
        <v>443</v>
      </c>
      <c r="E274" s="290" t="s">
        <v>1</v>
      </c>
      <c r="F274" s="291" t="s">
        <v>2402</v>
      </c>
      <c r="G274" s="289"/>
      <c r="H274" s="290" t="s">
        <v>1</v>
      </c>
      <c r="I274" s="292"/>
      <c r="J274" s="289"/>
      <c r="K274" s="289"/>
      <c r="L274" s="293"/>
      <c r="M274" s="294"/>
      <c r="N274" s="295"/>
      <c r="O274" s="295"/>
      <c r="P274" s="295"/>
      <c r="Q274" s="295"/>
      <c r="R274" s="295"/>
      <c r="S274" s="295"/>
      <c r="T274" s="296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97" t="s">
        <v>443</v>
      </c>
      <c r="AU274" s="297" t="s">
        <v>90</v>
      </c>
      <c r="AV274" s="15" t="s">
        <v>88</v>
      </c>
      <c r="AW274" s="15" t="s">
        <v>36</v>
      </c>
      <c r="AX274" s="15" t="s">
        <v>80</v>
      </c>
      <c r="AY274" s="297" t="s">
        <v>156</v>
      </c>
    </row>
    <row r="275" s="15" customFormat="1">
      <c r="A275" s="15"/>
      <c r="B275" s="288"/>
      <c r="C275" s="289"/>
      <c r="D275" s="240" t="s">
        <v>443</v>
      </c>
      <c r="E275" s="290" t="s">
        <v>1</v>
      </c>
      <c r="F275" s="291" t="s">
        <v>109</v>
      </c>
      <c r="G275" s="289"/>
      <c r="H275" s="290" t="s">
        <v>1</v>
      </c>
      <c r="I275" s="292"/>
      <c r="J275" s="289"/>
      <c r="K275" s="289"/>
      <c r="L275" s="293"/>
      <c r="M275" s="294"/>
      <c r="N275" s="295"/>
      <c r="O275" s="295"/>
      <c r="P275" s="295"/>
      <c r="Q275" s="295"/>
      <c r="R275" s="295"/>
      <c r="S275" s="295"/>
      <c r="T275" s="296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97" t="s">
        <v>443</v>
      </c>
      <c r="AU275" s="297" t="s">
        <v>90</v>
      </c>
      <c r="AV275" s="15" t="s">
        <v>88</v>
      </c>
      <c r="AW275" s="15" t="s">
        <v>36</v>
      </c>
      <c r="AX275" s="15" t="s">
        <v>80</v>
      </c>
      <c r="AY275" s="297" t="s">
        <v>156</v>
      </c>
    </row>
    <row r="276" s="13" customFormat="1">
      <c r="A276" s="13"/>
      <c r="B276" s="263"/>
      <c r="C276" s="264"/>
      <c r="D276" s="240" t="s">
        <v>443</v>
      </c>
      <c r="E276" s="265" t="s">
        <v>1</v>
      </c>
      <c r="F276" s="266" t="s">
        <v>2406</v>
      </c>
      <c r="G276" s="264"/>
      <c r="H276" s="267">
        <v>0.28100000000000003</v>
      </c>
      <c r="I276" s="268"/>
      <c r="J276" s="264"/>
      <c r="K276" s="264"/>
      <c r="L276" s="269"/>
      <c r="M276" s="270"/>
      <c r="N276" s="271"/>
      <c r="O276" s="271"/>
      <c r="P276" s="271"/>
      <c r="Q276" s="271"/>
      <c r="R276" s="271"/>
      <c r="S276" s="271"/>
      <c r="T276" s="27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73" t="s">
        <v>443</v>
      </c>
      <c r="AU276" s="273" t="s">
        <v>90</v>
      </c>
      <c r="AV276" s="13" t="s">
        <v>90</v>
      </c>
      <c r="AW276" s="13" t="s">
        <v>36</v>
      </c>
      <c r="AX276" s="13" t="s">
        <v>80</v>
      </c>
      <c r="AY276" s="273" t="s">
        <v>156</v>
      </c>
    </row>
    <row r="277" s="14" customFormat="1">
      <c r="A277" s="14"/>
      <c r="B277" s="274"/>
      <c r="C277" s="275"/>
      <c r="D277" s="240" t="s">
        <v>443</v>
      </c>
      <c r="E277" s="276" t="s">
        <v>1</v>
      </c>
      <c r="F277" s="277" t="s">
        <v>445</v>
      </c>
      <c r="G277" s="275"/>
      <c r="H277" s="278">
        <v>0.316</v>
      </c>
      <c r="I277" s="279"/>
      <c r="J277" s="275"/>
      <c r="K277" s="275"/>
      <c r="L277" s="280"/>
      <c r="M277" s="281"/>
      <c r="N277" s="282"/>
      <c r="O277" s="282"/>
      <c r="P277" s="282"/>
      <c r="Q277" s="282"/>
      <c r="R277" s="282"/>
      <c r="S277" s="282"/>
      <c r="T277" s="28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84" t="s">
        <v>443</v>
      </c>
      <c r="AU277" s="284" t="s">
        <v>90</v>
      </c>
      <c r="AV277" s="14" t="s">
        <v>172</v>
      </c>
      <c r="AW277" s="14" t="s">
        <v>36</v>
      </c>
      <c r="AX277" s="14" t="s">
        <v>88</v>
      </c>
      <c r="AY277" s="284" t="s">
        <v>156</v>
      </c>
    </row>
    <row r="278" s="12" customFormat="1" ht="22.8" customHeight="1">
      <c r="A278" s="12"/>
      <c r="B278" s="211"/>
      <c r="C278" s="212"/>
      <c r="D278" s="213" t="s">
        <v>79</v>
      </c>
      <c r="E278" s="225" t="s">
        <v>172</v>
      </c>
      <c r="F278" s="225" t="s">
        <v>1376</v>
      </c>
      <c r="G278" s="212"/>
      <c r="H278" s="212"/>
      <c r="I278" s="215"/>
      <c r="J278" s="226">
        <f>BK278</f>
        <v>0</v>
      </c>
      <c r="K278" s="212"/>
      <c r="L278" s="217"/>
      <c r="M278" s="218"/>
      <c r="N278" s="219"/>
      <c r="O278" s="219"/>
      <c r="P278" s="220">
        <f>SUM(P279:P287)</f>
        <v>0</v>
      </c>
      <c r="Q278" s="219"/>
      <c r="R278" s="220">
        <f>SUM(R279:R287)</f>
        <v>0.10627533</v>
      </c>
      <c r="S278" s="219"/>
      <c r="T278" s="221">
        <f>SUM(T279:T287)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22" t="s">
        <v>155</v>
      </c>
      <c r="AT278" s="223" t="s">
        <v>79</v>
      </c>
      <c r="AU278" s="223" t="s">
        <v>88</v>
      </c>
      <c r="AY278" s="222" t="s">
        <v>156</v>
      </c>
      <c r="BK278" s="224">
        <f>SUM(BK279:BK287)</f>
        <v>0</v>
      </c>
    </row>
    <row r="279" s="2" customFormat="1" ht="16.5" customHeight="1">
      <c r="A279" s="39"/>
      <c r="B279" s="40"/>
      <c r="C279" s="227" t="s">
        <v>254</v>
      </c>
      <c r="D279" s="227" t="s">
        <v>160</v>
      </c>
      <c r="E279" s="228" t="s">
        <v>2407</v>
      </c>
      <c r="F279" s="229" t="s">
        <v>2408</v>
      </c>
      <c r="G279" s="230" t="s">
        <v>1176</v>
      </c>
      <c r="H279" s="231">
        <v>9.923</v>
      </c>
      <c r="I279" s="232"/>
      <c r="J279" s="233">
        <f>ROUND(I279*H279,2)</f>
        <v>0</v>
      </c>
      <c r="K279" s="229" t="s">
        <v>1119</v>
      </c>
      <c r="L279" s="45"/>
      <c r="M279" s="234" t="s">
        <v>1</v>
      </c>
      <c r="N279" s="235" t="s">
        <v>45</v>
      </c>
      <c r="O279" s="92"/>
      <c r="P279" s="236">
        <f>O279*H279</f>
        <v>0</v>
      </c>
      <c r="Q279" s="236">
        <v>0.010710000000000001</v>
      </c>
      <c r="R279" s="236">
        <f>Q279*H279</f>
        <v>0.10627533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172</v>
      </c>
      <c r="AT279" s="238" t="s">
        <v>160</v>
      </c>
      <c r="AU279" s="238" t="s">
        <v>90</v>
      </c>
      <c r="AY279" s="18" t="s">
        <v>156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88</v>
      </c>
      <c r="BK279" s="239">
        <f>ROUND(I279*H279,2)</f>
        <v>0</v>
      </c>
      <c r="BL279" s="18" t="s">
        <v>172</v>
      </c>
      <c r="BM279" s="238" t="s">
        <v>2409</v>
      </c>
    </row>
    <row r="280" s="2" customFormat="1">
      <c r="A280" s="39"/>
      <c r="B280" s="40"/>
      <c r="C280" s="41"/>
      <c r="D280" s="240" t="s">
        <v>1121</v>
      </c>
      <c r="E280" s="41"/>
      <c r="F280" s="285" t="s">
        <v>2410</v>
      </c>
      <c r="G280" s="41"/>
      <c r="H280" s="41"/>
      <c r="I280" s="242"/>
      <c r="J280" s="41"/>
      <c r="K280" s="41"/>
      <c r="L280" s="45"/>
      <c r="M280" s="243"/>
      <c r="N280" s="244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1121</v>
      </c>
      <c r="AU280" s="18" t="s">
        <v>90</v>
      </c>
    </row>
    <row r="281" s="2" customFormat="1">
      <c r="A281" s="39"/>
      <c r="B281" s="40"/>
      <c r="C281" s="41"/>
      <c r="D281" s="286" t="s">
        <v>1123</v>
      </c>
      <c r="E281" s="41"/>
      <c r="F281" s="287" t="s">
        <v>2411</v>
      </c>
      <c r="G281" s="41"/>
      <c r="H281" s="41"/>
      <c r="I281" s="242"/>
      <c r="J281" s="41"/>
      <c r="K281" s="41"/>
      <c r="L281" s="45"/>
      <c r="M281" s="243"/>
      <c r="N281" s="244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1123</v>
      </c>
      <c r="AU281" s="18" t="s">
        <v>90</v>
      </c>
    </row>
    <row r="282" s="15" customFormat="1">
      <c r="A282" s="15"/>
      <c r="B282" s="288"/>
      <c r="C282" s="289"/>
      <c r="D282" s="240" t="s">
        <v>443</v>
      </c>
      <c r="E282" s="290" t="s">
        <v>1</v>
      </c>
      <c r="F282" s="291" t="s">
        <v>2412</v>
      </c>
      <c r="G282" s="289"/>
      <c r="H282" s="290" t="s">
        <v>1</v>
      </c>
      <c r="I282" s="292"/>
      <c r="J282" s="289"/>
      <c r="K282" s="289"/>
      <c r="L282" s="293"/>
      <c r="M282" s="294"/>
      <c r="N282" s="295"/>
      <c r="O282" s="295"/>
      <c r="P282" s="295"/>
      <c r="Q282" s="295"/>
      <c r="R282" s="295"/>
      <c r="S282" s="295"/>
      <c r="T282" s="296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97" t="s">
        <v>443</v>
      </c>
      <c r="AU282" s="297" t="s">
        <v>90</v>
      </c>
      <c r="AV282" s="15" t="s">
        <v>88</v>
      </c>
      <c r="AW282" s="15" t="s">
        <v>36</v>
      </c>
      <c r="AX282" s="15" t="s">
        <v>80</v>
      </c>
      <c r="AY282" s="297" t="s">
        <v>156</v>
      </c>
    </row>
    <row r="283" s="13" customFormat="1">
      <c r="A283" s="13"/>
      <c r="B283" s="263"/>
      <c r="C283" s="264"/>
      <c r="D283" s="240" t="s">
        <v>443</v>
      </c>
      <c r="E283" s="265" t="s">
        <v>1</v>
      </c>
      <c r="F283" s="266" t="s">
        <v>2413</v>
      </c>
      <c r="G283" s="264"/>
      <c r="H283" s="267">
        <v>9.923</v>
      </c>
      <c r="I283" s="268"/>
      <c r="J283" s="264"/>
      <c r="K283" s="264"/>
      <c r="L283" s="269"/>
      <c r="M283" s="270"/>
      <c r="N283" s="271"/>
      <c r="O283" s="271"/>
      <c r="P283" s="271"/>
      <c r="Q283" s="271"/>
      <c r="R283" s="271"/>
      <c r="S283" s="271"/>
      <c r="T283" s="27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3" t="s">
        <v>443</v>
      </c>
      <c r="AU283" s="273" t="s">
        <v>90</v>
      </c>
      <c r="AV283" s="13" t="s">
        <v>90</v>
      </c>
      <c r="AW283" s="13" t="s">
        <v>36</v>
      </c>
      <c r="AX283" s="13" t="s">
        <v>80</v>
      </c>
      <c r="AY283" s="273" t="s">
        <v>156</v>
      </c>
    </row>
    <row r="284" s="14" customFormat="1">
      <c r="A284" s="14"/>
      <c r="B284" s="274"/>
      <c r="C284" s="275"/>
      <c r="D284" s="240" t="s">
        <v>443</v>
      </c>
      <c r="E284" s="276" t="s">
        <v>1</v>
      </c>
      <c r="F284" s="277" t="s">
        <v>445</v>
      </c>
      <c r="G284" s="275"/>
      <c r="H284" s="278">
        <v>9.923</v>
      </c>
      <c r="I284" s="279"/>
      <c r="J284" s="275"/>
      <c r="K284" s="275"/>
      <c r="L284" s="280"/>
      <c r="M284" s="281"/>
      <c r="N284" s="282"/>
      <c r="O284" s="282"/>
      <c r="P284" s="282"/>
      <c r="Q284" s="282"/>
      <c r="R284" s="282"/>
      <c r="S284" s="282"/>
      <c r="T284" s="28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84" t="s">
        <v>443</v>
      </c>
      <c r="AU284" s="284" t="s">
        <v>90</v>
      </c>
      <c r="AV284" s="14" t="s">
        <v>172</v>
      </c>
      <c r="AW284" s="14" t="s">
        <v>36</v>
      </c>
      <c r="AX284" s="14" t="s">
        <v>88</v>
      </c>
      <c r="AY284" s="284" t="s">
        <v>156</v>
      </c>
    </row>
    <row r="285" s="2" customFormat="1" ht="21.75" customHeight="1">
      <c r="A285" s="39"/>
      <c r="B285" s="40"/>
      <c r="C285" s="227" t="s">
        <v>258</v>
      </c>
      <c r="D285" s="227" t="s">
        <v>160</v>
      </c>
      <c r="E285" s="228" t="s">
        <v>2414</v>
      </c>
      <c r="F285" s="229" t="s">
        <v>2415</v>
      </c>
      <c r="G285" s="230" t="s">
        <v>1176</v>
      </c>
      <c r="H285" s="231">
        <v>9.923</v>
      </c>
      <c r="I285" s="232"/>
      <c r="J285" s="233">
        <f>ROUND(I285*H285,2)</f>
        <v>0</v>
      </c>
      <c r="K285" s="229" t="s">
        <v>1119</v>
      </c>
      <c r="L285" s="45"/>
      <c r="M285" s="234" t="s">
        <v>1</v>
      </c>
      <c r="N285" s="235" t="s">
        <v>45</v>
      </c>
      <c r="O285" s="92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8" t="s">
        <v>172</v>
      </c>
      <c r="AT285" s="238" t="s">
        <v>160</v>
      </c>
      <c r="AU285" s="238" t="s">
        <v>90</v>
      </c>
      <c r="AY285" s="18" t="s">
        <v>156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8" t="s">
        <v>88</v>
      </c>
      <c r="BK285" s="239">
        <f>ROUND(I285*H285,2)</f>
        <v>0</v>
      </c>
      <c r="BL285" s="18" t="s">
        <v>172</v>
      </c>
      <c r="BM285" s="238" t="s">
        <v>2416</v>
      </c>
    </row>
    <row r="286" s="2" customFormat="1">
      <c r="A286" s="39"/>
      <c r="B286" s="40"/>
      <c r="C286" s="41"/>
      <c r="D286" s="240" t="s">
        <v>1121</v>
      </c>
      <c r="E286" s="41"/>
      <c r="F286" s="285" t="s">
        <v>2417</v>
      </c>
      <c r="G286" s="41"/>
      <c r="H286" s="41"/>
      <c r="I286" s="242"/>
      <c r="J286" s="41"/>
      <c r="K286" s="41"/>
      <c r="L286" s="45"/>
      <c r="M286" s="243"/>
      <c r="N286" s="244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1121</v>
      </c>
      <c r="AU286" s="18" t="s">
        <v>90</v>
      </c>
    </row>
    <row r="287" s="2" customFormat="1">
      <c r="A287" s="39"/>
      <c r="B287" s="40"/>
      <c r="C287" s="41"/>
      <c r="D287" s="286" t="s">
        <v>1123</v>
      </c>
      <c r="E287" s="41"/>
      <c r="F287" s="287" t="s">
        <v>2418</v>
      </c>
      <c r="G287" s="41"/>
      <c r="H287" s="41"/>
      <c r="I287" s="242"/>
      <c r="J287" s="41"/>
      <c r="K287" s="41"/>
      <c r="L287" s="45"/>
      <c r="M287" s="243"/>
      <c r="N287" s="244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1123</v>
      </c>
      <c r="AU287" s="18" t="s">
        <v>90</v>
      </c>
    </row>
    <row r="288" s="12" customFormat="1" ht="22.8" customHeight="1">
      <c r="A288" s="12"/>
      <c r="B288" s="211"/>
      <c r="C288" s="212"/>
      <c r="D288" s="213" t="s">
        <v>79</v>
      </c>
      <c r="E288" s="225" t="s">
        <v>181</v>
      </c>
      <c r="F288" s="225" t="s">
        <v>1389</v>
      </c>
      <c r="G288" s="212"/>
      <c r="H288" s="212"/>
      <c r="I288" s="215"/>
      <c r="J288" s="226">
        <f>BK288</f>
        <v>0</v>
      </c>
      <c r="K288" s="212"/>
      <c r="L288" s="217"/>
      <c r="M288" s="218"/>
      <c r="N288" s="219"/>
      <c r="O288" s="219"/>
      <c r="P288" s="220">
        <f>SUM(P289:P294)</f>
        <v>0</v>
      </c>
      <c r="Q288" s="219"/>
      <c r="R288" s="220">
        <f>SUM(R289:R294)</f>
        <v>5.59596114</v>
      </c>
      <c r="S288" s="219"/>
      <c r="T288" s="221">
        <f>SUM(T289:T294)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22" t="s">
        <v>155</v>
      </c>
      <c r="AT288" s="223" t="s">
        <v>79</v>
      </c>
      <c r="AU288" s="223" t="s">
        <v>88</v>
      </c>
      <c r="AY288" s="222" t="s">
        <v>156</v>
      </c>
      <c r="BK288" s="224">
        <f>SUM(BK289:BK294)</f>
        <v>0</v>
      </c>
    </row>
    <row r="289" s="2" customFormat="1" ht="24.15" customHeight="1">
      <c r="A289" s="39"/>
      <c r="B289" s="40"/>
      <c r="C289" s="227" t="s">
        <v>262</v>
      </c>
      <c r="D289" s="227" t="s">
        <v>160</v>
      </c>
      <c r="E289" s="228" t="s">
        <v>1390</v>
      </c>
      <c r="F289" s="229" t="s">
        <v>1391</v>
      </c>
      <c r="G289" s="230" t="s">
        <v>1176</v>
      </c>
      <c r="H289" s="231">
        <v>61.137999999999998</v>
      </c>
      <c r="I289" s="232"/>
      <c r="J289" s="233">
        <f>ROUND(I289*H289,2)</f>
        <v>0</v>
      </c>
      <c r="K289" s="229" t="s">
        <v>1119</v>
      </c>
      <c r="L289" s="45"/>
      <c r="M289" s="234" t="s">
        <v>1</v>
      </c>
      <c r="N289" s="235" t="s">
        <v>45</v>
      </c>
      <c r="O289" s="92"/>
      <c r="P289" s="236">
        <f>O289*H289</f>
        <v>0</v>
      </c>
      <c r="Q289" s="236">
        <v>0.09153</v>
      </c>
      <c r="R289" s="236">
        <f>Q289*H289</f>
        <v>5.59596114</v>
      </c>
      <c r="S289" s="236">
        <v>0</v>
      </c>
      <c r="T289" s="23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8" t="s">
        <v>172</v>
      </c>
      <c r="AT289" s="238" t="s">
        <v>160</v>
      </c>
      <c r="AU289" s="238" t="s">
        <v>90</v>
      </c>
      <c r="AY289" s="18" t="s">
        <v>156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8" t="s">
        <v>88</v>
      </c>
      <c r="BK289" s="239">
        <f>ROUND(I289*H289,2)</f>
        <v>0</v>
      </c>
      <c r="BL289" s="18" t="s">
        <v>172</v>
      </c>
      <c r="BM289" s="238" t="s">
        <v>2419</v>
      </c>
    </row>
    <row r="290" s="2" customFormat="1">
      <c r="A290" s="39"/>
      <c r="B290" s="40"/>
      <c r="C290" s="41"/>
      <c r="D290" s="240" t="s">
        <v>1121</v>
      </c>
      <c r="E290" s="41"/>
      <c r="F290" s="285" t="s">
        <v>1393</v>
      </c>
      <c r="G290" s="41"/>
      <c r="H290" s="41"/>
      <c r="I290" s="242"/>
      <c r="J290" s="41"/>
      <c r="K290" s="41"/>
      <c r="L290" s="45"/>
      <c r="M290" s="243"/>
      <c r="N290" s="244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1121</v>
      </c>
      <c r="AU290" s="18" t="s">
        <v>90</v>
      </c>
    </row>
    <row r="291" s="2" customFormat="1">
      <c r="A291" s="39"/>
      <c r="B291" s="40"/>
      <c r="C291" s="41"/>
      <c r="D291" s="286" t="s">
        <v>1123</v>
      </c>
      <c r="E291" s="41"/>
      <c r="F291" s="287" t="s">
        <v>1394</v>
      </c>
      <c r="G291" s="41"/>
      <c r="H291" s="41"/>
      <c r="I291" s="242"/>
      <c r="J291" s="41"/>
      <c r="K291" s="41"/>
      <c r="L291" s="45"/>
      <c r="M291" s="243"/>
      <c r="N291" s="244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1123</v>
      </c>
      <c r="AU291" s="18" t="s">
        <v>90</v>
      </c>
    </row>
    <row r="292" s="15" customFormat="1">
      <c r="A292" s="15"/>
      <c r="B292" s="288"/>
      <c r="C292" s="289"/>
      <c r="D292" s="240" t="s">
        <v>443</v>
      </c>
      <c r="E292" s="290" t="s">
        <v>1</v>
      </c>
      <c r="F292" s="291" t="s">
        <v>2420</v>
      </c>
      <c r="G292" s="289"/>
      <c r="H292" s="290" t="s">
        <v>1</v>
      </c>
      <c r="I292" s="292"/>
      <c r="J292" s="289"/>
      <c r="K292" s="289"/>
      <c r="L292" s="293"/>
      <c r="M292" s="294"/>
      <c r="N292" s="295"/>
      <c r="O292" s="295"/>
      <c r="P292" s="295"/>
      <c r="Q292" s="295"/>
      <c r="R292" s="295"/>
      <c r="S292" s="295"/>
      <c r="T292" s="296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97" t="s">
        <v>443</v>
      </c>
      <c r="AU292" s="297" t="s">
        <v>90</v>
      </c>
      <c r="AV292" s="15" t="s">
        <v>88</v>
      </c>
      <c r="AW292" s="15" t="s">
        <v>36</v>
      </c>
      <c r="AX292" s="15" t="s">
        <v>80</v>
      </c>
      <c r="AY292" s="297" t="s">
        <v>156</v>
      </c>
    </row>
    <row r="293" s="13" customFormat="1">
      <c r="A293" s="13"/>
      <c r="B293" s="263"/>
      <c r="C293" s="264"/>
      <c r="D293" s="240" t="s">
        <v>443</v>
      </c>
      <c r="E293" s="265" t="s">
        <v>1</v>
      </c>
      <c r="F293" s="266" t="s">
        <v>2421</v>
      </c>
      <c r="G293" s="264"/>
      <c r="H293" s="267">
        <v>61.137999999999998</v>
      </c>
      <c r="I293" s="268"/>
      <c r="J293" s="264"/>
      <c r="K293" s="264"/>
      <c r="L293" s="269"/>
      <c r="M293" s="270"/>
      <c r="N293" s="271"/>
      <c r="O293" s="271"/>
      <c r="P293" s="271"/>
      <c r="Q293" s="271"/>
      <c r="R293" s="271"/>
      <c r="S293" s="271"/>
      <c r="T293" s="27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73" t="s">
        <v>443</v>
      </c>
      <c r="AU293" s="273" t="s">
        <v>90</v>
      </c>
      <c r="AV293" s="13" t="s">
        <v>90</v>
      </c>
      <c r="AW293" s="13" t="s">
        <v>36</v>
      </c>
      <c r="AX293" s="13" t="s">
        <v>80</v>
      </c>
      <c r="AY293" s="273" t="s">
        <v>156</v>
      </c>
    </row>
    <row r="294" s="14" customFormat="1">
      <c r="A294" s="14"/>
      <c r="B294" s="274"/>
      <c r="C294" s="275"/>
      <c r="D294" s="240" t="s">
        <v>443</v>
      </c>
      <c r="E294" s="276" t="s">
        <v>1</v>
      </c>
      <c r="F294" s="277" t="s">
        <v>445</v>
      </c>
      <c r="G294" s="275"/>
      <c r="H294" s="278">
        <v>61.137999999999998</v>
      </c>
      <c r="I294" s="279"/>
      <c r="J294" s="275"/>
      <c r="K294" s="275"/>
      <c r="L294" s="280"/>
      <c r="M294" s="281"/>
      <c r="N294" s="282"/>
      <c r="O294" s="282"/>
      <c r="P294" s="282"/>
      <c r="Q294" s="282"/>
      <c r="R294" s="282"/>
      <c r="S294" s="282"/>
      <c r="T294" s="28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84" t="s">
        <v>443</v>
      </c>
      <c r="AU294" s="284" t="s">
        <v>90</v>
      </c>
      <c r="AV294" s="14" t="s">
        <v>172</v>
      </c>
      <c r="AW294" s="14" t="s">
        <v>36</v>
      </c>
      <c r="AX294" s="14" t="s">
        <v>88</v>
      </c>
      <c r="AY294" s="284" t="s">
        <v>156</v>
      </c>
    </row>
    <row r="295" s="12" customFormat="1" ht="22.8" customHeight="1">
      <c r="A295" s="12"/>
      <c r="B295" s="211"/>
      <c r="C295" s="212"/>
      <c r="D295" s="213" t="s">
        <v>79</v>
      </c>
      <c r="E295" s="225" t="s">
        <v>189</v>
      </c>
      <c r="F295" s="225" t="s">
        <v>1874</v>
      </c>
      <c r="G295" s="212"/>
      <c r="H295" s="212"/>
      <c r="I295" s="215"/>
      <c r="J295" s="226">
        <f>BK295</f>
        <v>0</v>
      </c>
      <c r="K295" s="212"/>
      <c r="L295" s="217"/>
      <c r="M295" s="218"/>
      <c r="N295" s="219"/>
      <c r="O295" s="219"/>
      <c r="P295" s="220">
        <f>SUM(P296:P303)</f>
        <v>0</v>
      </c>
      <c r="Q295" s="219"/>
      <c r="R295" s="220">
        <f>SUM(R296:R303)</f>
        <v>0</v>
      </c>
      <c r="S295" s="219"/>
      <c r="T295" s="221">
        <f>SUM(T296:T303)</f>
        <v>0.17999999999999999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22" t="s">
        <v>88</v>
      </c>
      <c r="AT295" s="223" t="s">
        <v>79</v>
      </c>
      <c r="AU295" s="223" t="s">
        <v>88</v>
      </c>
      <c r="AY295" s="222" t="s">
        <v>156</v>
      </c>
      <c r="BK295" s="224">
        <f>SUM(BK296:BK303)</f>
        <v>0</v>
      </c>
    </row>
    <row r="296" s="2" customFormat="1" ht="24.15" customHeight="1">
      <c r="A296" s="39"/>
      <c r="B296" s="40"/>
      <c r="C296" s="227" t="s">
        <v>266</v>
      </c>
      <c r="D296" s="227" t="s">
        <v>160</v>
      </c>
      <c r="E296" s="228" t="s">
        <v>2422</v>
      </c>
      <c r="F296" s="229" t="s">
        <v>2423</v>
      </c>
      <c r="G296" s="230" t="s">
        <v>946</v>
      </c>
      <c r="H296" s="231">
        <v>2</v>
      </c>
      <c r="I296" s="232"/>
      <c r="J296" s="233">
        <f>ROUND(I296*H296,2)</f>
        <v>0</v>
      </c>
      <c r="K296" s="229" t="s">
        <v>1177</v>
      </c>
      <c r="L296" s="45"/>
      <c r="M296" s="234" t="s">
        <v>1</v>
      </c>
      <c r="N296" s="235" t="s">
        <v>45</v>
      </c>
      <c r="O296" s="92"/>
      <c r="P296" s="236">
        <f>O296*H296</f>
        <v>0</v>
      </c>
      <c r="Q296" s="236">
        <v>0</v>
      </c>
      <c r="R296" s="236">
        <f>Q296*H296</f>
        <v>0</v>
      </c>
      <c r="S296" s="236">
        <v>0.035000000000000003</v>
      </c>
      <c r="T296" s="237">
        <f>S296*H296</f>
        <v>0.070000000000000007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8" t="s">
        <v>172</v>
      </c>
      <c r="AT296" s="238" t="s">
        <v>160</v>
      </c>
      <c r="AU296" s="238" t="s">
        <v>90</v>
      </c>
      <c r="AY296" s="18" t="s">
        <v>156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8" t="s">
        <v>88</v>
      </c>
      <c r="BK296" s="239">
        <f>ROUND(I296*H296,2)</f>
        <v>0</v>
      </c>
      <c r="BL296" s="18" t="s">
        <v>172</v>
      </c>
      <c r="BM296" s="238" t="s">
        <v>2424</v>
      </c>
    </row>
    <row r="297" s="15" customFormat="1">
      <c r="A297" s="15"/>
      <c r="B297" s="288"/>
      <c r="C297" s="289"/>
      <c r="D297" s="240" t="s">
        <v>443</v>
      </c>
      <c r="E297" s="290" t="s">
        <v>1</v>
      </c>
      <c r="F297" s="291" t="s">
        <v>2425</v>
      </c>
      <c r="G297" s="289"/>
      <c r="H297" s="290" t="s">
        <v>1</v>
      </c>
      <c r="I297" s="292"/>
      <c r="J297" s="289"/>
      <c r="K297" s="289"/>
      <c r="L297" s="293"/>
      <c r="M297" s="294"/>
      <c r="N297" s="295"/>
      <c r="O297" s="295"/>
      <c r="P297" s="295"/>
      <c r="Q297" s="295"/>
      <c r="R297" s="295"/>
      <c r="S297" s="295"/>
      <c r="T297" s="296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97" t="s">
        <v>443</v>
      </c>
      <c r="AU297" s="297" t="s">
        <v>90</v>
      </c>
      <c r="AV297" s="15" t="s">
        <v>88</v>
      </c>
      <c r="AW297" s="15" t="s">
        <v>36</v>
      </c>
      <c r="AX297" s="15" t="s">
        <v>80</v>
      </c>
      <c r="AY297" s="297" t="s">
        <v>156</v>
      </c>
    </row>
    <row r="298" s="13" customFormat="1">
      <c r="A298" s="13"/>
      <c r="B298" s="263"/>
      <c r="C298" s="264"/>
      <c r="D298" s="240" t="s">
        <v>443</v>
      </c>
      <c r="E298" s="265" t="s">
        <v>1</v>
      </c>
      <c r="F298" s="266" t="s">
        <v>2426</v>
      </c>
      <c r="G298" s="264"/>
      <c r="H298" s="267">
        <v>2</v>
      </c>
      <c r="I298" s="268"/>
      <c r="J298" s="264"/>
      <c r="K298" s="264"/>
      <c r="L298" s="269"/>
      <c r="M298" s="270"/>
      <c r="N298" s="271"/>
      <c r="O298" s="271"/>
      <c r="P298" s="271"/>
      <c r="Q298" s="271"/>
      <c r="R298" s="271"/>
      <c r="S298" s="271"/>
      <c r="T298" s="27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73" t="s">
        <v>443</v>
      </c>
      <c r="AU298" s="273" t="s">
        <v>90</v>
      </c>
      <c r="AV298" s="13" t="s">
        <v>90</v>
      </c>
      <c r="AW298" s="13" t="s">
        <v>36</v>
      </c>
      <c r="AX298" s="13" t="s">
        <v>80</v>
      </c>
      <c r="AY298" s="273" t="s">
        <v>156</v>
      </c>
    </row>
    <row r="299" s="14" customFormat="1">
      <c r="A299" s="14"/>
      <c r="B299" s="274"/>
      <c r="C299" s="275"/>
      <c r="D299" s="240" t="s">
        <v>443</v>
      </c>
      <c r="E299" s="276" t="s">
        <v>1</v>
      </c>
      <c r="F299" s="277" t="s">
        <v>445</v>
      </c>
      <c r="G299" s="275"/>
      <c r="H299" s="278">
        <v>2</v>
      </c>
      <c r="I299" s="279"/>
      <c r="J299" s="275"/>
      <c r="K299" s="275"/>
      <c r="L299" s="280"/>
      <c r="M299" s="281"/>
      <c r="N299" s="282"/>
      <c r="O299" s="282"/>
      <c r="P299" s="282"/>
      <c r="Q299" s="282"/>
      <c r="R299" s="282"/>
      <c r="S299" s="282"/>
      <c r="T299" s="28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84" t="s">
        <v>443</v>
      </c>
      <c r="AU299" s="284" t="s">
        <v>90</v>
      </c>
      <c r="AV299" s="14" t="s">
        <v>172</v>
      </c>
      <c r="AW299" s="14" t="s">
        <v>36</v>
      </c>
      <c r="AX299" s="14" t="s">
        <v>88</v>
      </c>
      <c r="AY299" s="284" t="s">
        <v>156</v>
      </c>
    </row>
    <row r="300" s="2" customFormat="1" ht="24.15" customHeight="1">
      <c r="A300" s="39"/>
      <c r="B300" s="40"/>
      <c r="C300" s="227" t="s">
        <v>270</v>
      </c>
      <c r="D300" s="227" t="s">
        <v>160</v>
      </c>
      <c r="E300" s="228" t="s">
        <v>2427</v>
      </c>
      <c r="F300" s="229" t="s">
        <v>2428</v>
      </c>
      <c r="G300" s="230" t="s">
        <v>946</v>
      </c>
      <c r="H300" s="231">
        <v>2</v>
      </c>
      <c r="I300" s="232"/>
      <c r="J300" s="233">
        <f>ROUND(I300*H300,2)</f>
        <v>0</v>
      </c>
      <c r="K300" s="229" t="s">
        <v>1177</v>
      </c>
      <c r="L300" s="45"/>
      <c r="M300" s="234" t="s">
        <v>1</v>
      </c>
      <c r="N300" s="235" t="s">
        <v>45</v>
      </c>
      <c r="O300" s="92"/>
      <c r="P300" s="236">
        <f>O300*H300</f>
        <v>0</v>
      </c>
      <c r="Q300" s="236">
        <v>0</v>
      </c>
      <c r="R300" s="236">
        <f>Q300*H300</f>
        <v>0</v>
      </c>
      <c r="S300" s="236">
        <v>0.055</v>
      </c>
      <c r="T300" s="237">
        <f>S300*H300</f>
        <v>0.11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8" t="s">
        <v>172</v>
      </c>
      <c r="AT300" s="238" t="s">
        <v>160</v>
      </c>
      <c r="AU300" s="238" t="s">
        <v>90</v>
      </c>
      <c r="AY300" s="18" t="s">
        <v>156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8" t="s">
        <v>88</v>
      </c>
      <c r="BK300" s="239">
        <f>ROUND(I300*H300,2)</f>
        <v>0</v>
      </c>
      <c r="BL300" s="18" t="s">
        <v>172</v>
      </c>
      <c r="BM300" s="238" t="s">
        <v>2429</v>
      </c>
    </row>
    <row r="301" s="15" customFormat="1">
      <c r="A301" s="15"/>
      <c r="B301" s="288"/>
      <c r="C301" s="289"/>
      <c r="D301" s="240" t="s">
        <v>443</v>
      </c>
      <c r="E301" s="290" t="s">
        <v>1</v>
      </c>
      <c r="F301" s="291" t="s">
        <v>2430</v>
      </c>
      <c r="G301" s="289"/>
      <c r="H301" s="290" t="s">
        <v>1</v>
      </c>
      <c r="I301" s="292"/>
      <c r="J301" s="289"/>
      <c r="K301" s="289"/>
      <c r="L301" s="293"/>
      <c r="M301" s="294"/>
      <c r="N301" s="295"/>
      <c r="O301" s="295"/>
      <c r="P301" s="295"/>
      <c r="Q301" s="295"/>
      <c r="R301" s="295"/>
      <c r="S301" s="295"/>
      <c r="T301" s="296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97" t="s">
        <v>443</v>
      </c>
      <c r="AU301" s="297" t="s">
        <v>90</v>
      </c>
      <c r="AV301" s="15" t="s">
        <v>88</v>
      </c>
      <c r="AW301" s="15" t="s">
        <v>36</v>
      </c>
      <c r="AX301" s="15" t="s">
        <v>80</v>
      </c>
      <c r="AY301" s="297" t="s">
        <v>156</v>
      </c>
    </row>
    <row r="302" s="13" customFormat="1">
      <c r="A302" s="13"/>
      <c r="B302" s="263"/>
      <c r="C302" s="264"/>
      <c r="D302" s="240" t="s">
        <v>443</v>
      </c>
      <c r="E302" s="265" t="s">
        <v>1</v>
      </c>
      <c r="F302" s="266" t="s">
        <v>2426</v>
      </c>
      <c r="G302" s="264"/>
      <c r="H302" s="267">
        <v>2</v>
      </c>
      <c r="I302" s="268"/>
      <c r="J302" s="264"/>
      <c r="K302" s="264"/>
      <c r="L302" s="269"/>
      <c r="M302" s="270"/>
      <c r="N302" s="271"/>
      <c r="O302" s="271"/>
      <c r="P302" s="271"/>
      <c r="Q302" s="271"/>
      <c r="R302" s="271"/>
      <c r="S302" s="271"/>
      <c r="T302" s="27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73" t="s">
        <v>443</v>
      </c>
      <c r="AU302" s="273" t="s">
        <v>90</v>
      </c>
      <c r="AV302" s="13" t="s">
        <v>90</v>
      </c>
      <c r="AW302" s="13" t="s">
        <v>36</v>
      </c>
      <c r="AX302" s="13" t="s">
        <v>80</v>
      </c>
      <c r="AY302" s="273" t="s">
        <v>156</v>
      </c>
    </row>
    <row r="303" s="14" customFormat="1">
      <c r="A303" s="14"/>
      <c r="B303" s="274"/>
      <c r="C303" s="275"/>
      <c r="D303" s="240" t="s">
        <v>443</v>
      </c>
      <c r="E303" s="276" t="s">
        <v>1</v>
      </c>
      <c r="F303" s="277" t="s">
        <v>445</v>
      </c>
      <c r="G303" s="275"/>
      <c r="H303" s="278">
        <v>2</v>
      </c>
      <c r="I303" s="279"/>
      <c r="J303" s="275"/>
      <c r="K303" s="275"/>
      <c r="L303" s="280"/>
      <c r="M303" s="281"/>
      <c r="N303" s="282"/>
      <c r="O303" s="282"/>
      <c r="P303" s="282"/>
      <c r="Q303" s="282"/>
      <c r="R303" s="282"/>
      <c r="S303" s="282"/>
      <c r="T303" s="28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84" t="s">
        <v>443</v>
      </c>
      <c r="AU303" s="284" t="s">
        <v>90</v>
      </c>
      <c r="AV303" s="14" t="s">
        <v>172</v>
      </c>
      <c r="AW303" s="14" t="s">
        <v>36</v>
      </c>
      <c r="AX303" s="14" t="s">
        <v>88</v>
      </c>
      <c r="AY303" s="284" t="s">
        <v>156</v>
      </c>
    </row>
    <row r="304" s="12" customFormat="1" ht="22.8" customHeight="1">
      <c r="A304" s="12"/>
      <c r="B304" s="211"/>
      <c r="C304" s="212"/>
      <c r="D304" s="213" t="s">
        <v>79</v>
      </c>
      <c r="E304" s="225" t="s">
        <v>193</v>
      </c>
      <c r="F304" s="225" t="s">
        <v>1419</v>
      </c>
      <c r="G304" s="212"/>
      <c r="H304" s="212"/>
      <c r="I304" s="215"/>
      <c r="J304" s="226">
        <f>BK304</f>
        <v>0</v>
      </c>
      <c r="K304" s="212"/>
      <c r="L304" s="217"/>
      <c r="M304" s="218"/>
      <c r="N304" s="219"/>
      <c r="O304" s="219"/>
      <c r="P304" s="220">
        <f>SUM(P305:P339)</f>
        <v>0</v>
      </c>
      <c r="Q304" s="219"/>
      <c r="R304" s="220">
        <f>SUM(R305:R339)</f>
        <v>0.010872</v>
      </c>
      <c r="S304" s="219"/>
      <c r="T304" s="221">
        <f>SUM(T305:T339)</f>
        <v>19.694032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2" t="s">
        <v>155</v>
      </c>
      <c r="AT304" s="223" t="s">
        <v>79</v>
      </c>
      <c r="AU304" s="223" t="s">
        <v>88</v>
      </c>
      <c r="AY304" s="222" t="s">
        <v>156</v>
      </c>
      <c r="BK304" s="224">
        <f>SUM(BK305:BK339)</f>
        <v>0</v>
      </c>
    </row>
    <row r="305" s="2" customFormat="1" ht="21.75" customHeight="1">
      <c r="A305" s="39"/>
      <c r="B305" s="40"/>
      <c r="C305" s="227" t="s">
        <v>274</v>
      </c>
      <c r="D305" s="227" t="s">
        <v>160</v>
      </c>
      <c r="E305" s="228" t="s">
        <v>1420</v>
      </c>
      <c r="F305" s="229" t="s">
        <v>1421</v>
      </c>
      <c r="G305" s="230" t="s">
        <v>1176</v>
      </c>
      <c r="H305" s="231">
        <v>61.137999999999998</v>
      </c>
      <c r="I305" s="232"/>
      <c r="J305" s="233">
        <f>ROUND(I305*H305,2)</f>
        <v>0</v>
      </c>
      <c r="K305" s="229" t="s">
        <v>1119</v>
      </c>
      <c r="L305" s="45"/>
      <c r="M305" s="234" t="s">
        <v>1</v>
      </c>
      <c r="N305" s="235" t="s">
        <v>45</v>
      </c>
      <c r="O305" s="92"/>
      <c r="P305" s="236">
        <f>O305*H305</f>
        <v>0</v>
      </c>
      <c r="Q305" s="236">
        <v>0</v>
      </c>
      <c r="R305" s="236">
        <f>Q305*H305</f>
        <v>0</v>
      </c>
      <c r="S305" s="236">
        <v>0.014</v>
      </c>
      <c r="T305" s="237">
        <f>S305*H305</f>
        <v>0.85593200000000003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8" t="s">
        <v>172</v>
      </c>
      <c r="AT305" s="238" t="s">
        <v>160</v>
      </c>
      <c r="AU305" s="238" t="s">
        <v>90</v>
      </c>
      <c r="AY305" s="18" t="s">
        <v>156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8" t="s">
        <v>88</v>
      </c>
      <c r="BK305" s="239">
        <f>ROUND(I305*H305,2)</f>
        <v>0</v>
      </c>
      <c r="BL305" s="18" t="s">
        <v>172</v>
      </c>
      <c r="BM305" s="238" t="s">
        <v>2431</v>
      </c>
    </row>
    <row r="306" s="2" customFormat="1">
      <c r="A306" s="39"/>
      <c r="B306" s="40"/>
      <c r="C306" s="41"/>
      <c r="D306" s="240" t="s">
        <v>1121</v>
      </c>
      <c r="E306" s="41"/>
      <c r="F306" s="285" t="s">
        <v>1423</v>
      </c>
      <c r="G306" s="41"/>
      <c r="H306" s="41"/>
      <c r="I306" s="242"/>
      <c r="J306" s="41"/>
      <c r="K306" s="41"/>
      <c r="L306" s="45"/>
      <c r="M306" s="243"/>
      <c r="N306" s="244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1121</v>
      </c>
      <c r="AU306" s="18" t="s">
        <v>90</v>
      </c>
    </row>
    <row r="307" s="2" customFormat="1">
      <c r="A307" s="39"/>
      <c r="B307" s="40"/>
      <c r="C307" s="41"/>
      <c r="D307" s="286" t="s">
        <v>1123</v>
      </c>
      <c r="E307" s="41"/>
      <c r="F307" s="287" t="s">
        <v>1424</v>
      </c>
      <c r="G307" s="41"/>
      <c r="H307" s="41"/>
      <c r="I307" s="242"/>
      <c r="J307" s="41"/>
      <c r="K307" s="41"/>
      <c r="L307" s="45"/>
      <c r="M307" s="243"/>
      <c r="N307" s="244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1123</v>
      </c>
      <c r="AU307" s="18" t="s">
        <v>90</v>
      </c>
    </row>
    <row r="308" s="15" customFormat="1">
      <c r="A308" s="15"/>
      <c r="B308" s="288"/>
      <c r="C308" s="289"/>
      <c r="D308" s="240" t="s">
        <v>443</v>
      </c>
      <c r="E308" s="290" t="s">
        <v>1</v>
      </c>
      <c r="F308" s="291" t="s">
        <v>2420</v>
      </c>
      <c r="G308" s="289"/>
      <c r="H308" s="290" t="s">
        <v>1</v>
      </c>
      <c r="I308" s="292"/>
      <c r="J308" s="289"/>
      <c r="K308" s="289"/>
      <c r="L308" s="293"/>
      <c r="M308" s="294"/>
      <c r="N308" s="295"/>
      <c r="O308" s="295"/>
      <c r="P308" s="295"/>
      <c r="Q308" s="295"/>
      <c r="R308" s="295"/>
      <c r="S308" s="295"/>
      <c r="T308" s="296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97" t="s">
        <v>443</v>
      </c>
      <c r="AU308" s="297" t="s">
        <v>90</v>
      </c>
      <c r="AV308" s="15" t="s">
        <v>88</v>
      </c>
      <c r="AW308" s="15" t="s">
        <v>36</v>
      </c>
      <c r="AX308" s="15" t="s">
        <v>80</v>
      </c>
      <c r="AY308" s="297" t="s">
        <v>156</v>
      </c>
    </row>
    <row r="309" s="13" customFormat="1">
      <c r="A309" s="13"/>
      <c r="B309" s="263"/>
      <c r="C309" s="264"/>
      <c r="D309" s="240" t="s">
        <v>443</v>
      </c>
      <c r="E309" s="265" t="s">
        <v>1</v>
      </c>
      <c r="F309" s="266" t="s">
        <v>2421</v>
      </c>
      <c r="G309" s="264"/>
      <c r="H309" s="267">
        <v>61.137999999999998</v>
      </c>
      <c r="I309" s="268"/>
      <c r="J309" s="264"/>
      <c r="K309" s="264"/>
      <c r="L309" s="269"/>
      <c r="M309" s="270"/>
      <c r="N309" s="271"/>
      <c r="O309" s="271"/>
      <c r="P309" s="271"/>
      <c r="Q309" s="271"/>
      <c r="R309" s="271"/>
      <c r="S309" s="271"/>
      <c r="T309" s="27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73" t="s">
        <v>443</v>
      </c>
      <c r="AU309" s="273" t="s">
        <v>90</v>
      </c>
      <c r="AV309" s="13" t="s">
        <v>90</v>
      </c>
      <c r="AW309" s="13" t="s">
        <v>36</v>
      </c>
      <c r="AX309" s="13" t="s">
        <v>80</v>
      </c>
      <c r="AY309" s="273" t="s">
        <v>156</v>
      </c>
    </row>
    <row r="310" s="14" customFormat="1">
      <c r="A310" s="14"/>
      <c r="B310" s="274"/>
      <c r="C310" s="275"/>
      <c r="D310" s="240" t="s">
        <v>443</v>
      </c>
      <c r="E310" s="276" t="s">
        <v>1</v>
      </c>
      <c r="F310" s="277" t="s">
        <v>445</v>
      </c>
      <c r="G310" s="275"/>
      <c r="H310" s="278">
        <v>61.137999999999998</v>
      </c>
      <c r="I310" s="279"/>
      <c r="J310" s="275"/>
      <c r="K310" s="275"/>
      <c r="L310" s="280"/>
      <c r="M310" s="281"/>
      <c r="N310" s="282"/>
      <c r="O310" s="282"/>
      <c r="P310" s="282"/>
      <c r="Q310" s="282"/>
      <c r="R310" s="282"/>
      <c r="S310" s="282"/>
      <c r="T310" s="28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84" t="s">
        <v>443</v>
      </c>
      <c r="AU310" s="284" t="s">
        <v>90</v>
      </c>
      <c r="AV310" s="14" t="s">
        <v>172</v>
      </c>
      <c r="AW310" s="14" t="s">
        <v>36</v>
      </c>
      <c r="AX310" s="14" t="s">
        <v>88</v>
      </c>
      <c r="AY310" s="284" t="s">
        <v>156</v>
      </c>
    </row>
    <row r="311" s="2" customFormat="1" ht="21.75" customHeight="1">
      <c r="A311" s="39"/>
      <c r="B311" s="40"/>
      <c r="C311" s="227" t="s">
        <v>278</v>
      </c>
      <c r="D311" s="227" t="s">
        <v>160</v>
      </c>
      <c r="E311" s="228" t="s">
        <v>2432</v>
      </c>
      <c r="F311" s="229" t="s">
        <v>2433</v>
      </c>
      <c r="G311" s="230" t="s">
        <v>1118</v>
      </c>
      <c r="H311" s="231">
        <v>5.1529999999999996</v>
      </c>
      <c r="I311" s="232"/>
      <c r="J311" s="233">
        <f>ROUND(I311*H311,2)</f>
        <v>0</v>
      </c>
      <c r="K311" s="229" t="s">
        <v>1119</v>
      </c>
      <c r="L311" s="45"/>
      <c r="M311" s="234" t="s">
        <v>1</v>
      </c>
      <c r="N311" s="235" t="s">
        <v>45</v>
      </c>
      <c r="O311" s="92"/>
      <c r="P311" s="236">
        <f>O311*H311</f>
        <v>0</v>
      </c>
      <c r="Q311" s="236">
        <v>0</v>
      </c>
      <c r="R311" s="236">
        <f>Q311*H311</f>
        <v>0</v>
      </c>
      <c r="S311" s="236">
        <v>2.8999999999999999</v>
      </c>
      <c r="T311" s="237">
        <f>S311*H311</f>
        <v>14.943699999999998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8" t="s">
        <v>172</v>
      </c>
      <c r="AT311" s="238" t="s">
        <v>160</v>
      </c>
      <c r="AU311" s="238" t="s">
        <v>90</v>
      </c>
      <c r="AY311" s="18" t="s">
        <v>156</v>
      </c>
      <c r="BE311" s="239">
        <f>IF(N311="základní",J311,0)</f>
        <v>0</v>
      </c>
      <c r="BF311" s="239">
        <f>IF(N311="snížená",J311,0)</f>
        <v>0</v>
      </c>
      <c r="BG311" s="239">
        <f>IF(N311="zákl. přenesená",J311,0)</f>
        <v>0</v>
      </c>
      <c r="BH311" s="239">
        <f>IF(N311="sníž. přenesená",J311,0)</f>
        <v>0</v>
      </c>
      <c r="BI311" s="239">
        <f>IF(N311="nulová",J311,0)</f>
        <v>0</v>
      </c>
      <c r="BJ311" s="18" t="s">
        <v>88</v>
      </c>
      <c r="BK311" s="239">
        <f>ROUND(I311*H311,2)</f>
        <v>0</v>
      </c>
      <c r="BL311" s="18" t="s">
        <v>172</v>
      </c>
      <c r="BM311" s="238" t="s">
        <v>2434</v>
      </c>
    </row>
    <row r="312" s="2" customFormat="1">
      <c r="A312" s="39"/>
      <c r="B312" s="40"/>
      <c r="C312" s="41"/>
      <c r="D312" s="240" t="s">
        <v>1121</v>
      </c>
      <c r="E312" s="41"/>
      <c r="F312" s="285" t="s">
        <v>2435</v>
      </c>
      <c r="G312" s="41"/>
      <c r="H312" s="41"/>
      <c r="I312" s="242"/>
      <c r="J312" s="41"/>
      <c r="K312" s="41"/>
      <c r="L312" s="45"/>
      <c r="M312" s="243"/>
      <c r="N312" s="244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1121</v>
      </c>
      <c r="AU312" s="18" t="s">
        <v>90</v>
      </c>
    </row>
    <row r="313" s="2" customFormat="1">
      <c r="A313" s="39"/>
      <c r="B313" s="40"/>
      <c r="C313" s="41"/>
      <c r="D313" s="286" t="s">
        <v>1123</v>
      </c>
      <c r="E313" s="41"/>
      <c r="F313" s="287" t="s">
        <v>2436</v>
      </c>
      <c r="G313" s="41"/>
      <c r="H313" s="41"/>
      <c r="I313" s="242"/>
      <c r="J313" s="41"/>
      <c r="K313" s="41"/>
      <c r="L313" s="45"/>
      <c r="M313" s="243"/>
      <c r="N313" s="244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1123</v>
      </c>
      <c r="AU313" s="18" t="s">
        <v>90</v>
      </c>
    </row>
    <row r="314" s="15" customFormat="1">
      <c r="A314" s="15"/>
      <c r="B314" s="288"/>
      <c r="C314" s="289"/>
      <c r="D314" s="240" t="s">
        <v>443</v>
      </c>
      <c r="E314" s="290" t="s">
        <v>1</v>
      </c>
      <c r="F314" s="291" t="s">
        <v>2437</v>
      </c>
      <c r="G314" s="289"/>
      <c r="H314" s="290" t="s">
        <v>1</v>
      </c>
      <c r="I314" s="292"/>
      <c r="J314" s="289"/>
      <c r="K314" s="289"/>
      <c r="L314" s="293"/>
      <c r="M314" s="294"/>
      <c r="N314" s="295"/>
      <c r="O314" s="295"/>
      <c r="P314" s="295"/>
      <c r="Q314" s="295"/>
      <c r="R314" s="295"/>
      <c r="S314" s="295"/>
      <c r="T314" s="296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97" t="s">
        <v>443</v>
      </c>
      <c r="AU314" s="297" t="s">
        <v>90</v>
      </c>
      <c r="AV314" s="15" t="s">
        <v>88</v>
      </c>
      <c r="AW314" s="15" t="s">
        <v>36</v>
      </c>
      <c r="AX314" s="15" t="s">
        <v>80</v>
      </c>
      <c r="AY314" s="297" t="s">
        <v>156</v>
      </c>
    </row>
    <row r="315" s="13" customFormat="1">
      <c r="A315" s="13"/>
      <c r="B315" s="263"/>
      <c r="C315" s="264"/>
      <c r="D315" s="240" t="s">
        <v>443</v>
      </c>
      <c r="E315" s="265" t="s">
        <v>1</v>
      </c>
      <c r="F315" s="266" t="s">
        <v>2438</v>
      </c>
      <c r="G315" s="264"/>
      <c r="H315" s="267">
        <v>5.1529999999999996</v>
      </c>
      <c r="I315" s="268"/>
      <c r="J315" s="264"/>
      <c r="K315" s="264"/>
      <c r="L315" s="269"/>
      <c r="M315" s="270"/>
      <c r="N315" s="271"/>
      <c r="O315" s="271"/>
      <c r="P315" s="271"/>
      <c r="Q315" s="271"/>
      <c r="R315" s="271"/>
      <c r="S315" s="271"/>
      <c r="T315" s="27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73" t="s">
        <v>443</v>
      </c>
      <c r="AU315" s="273" t="s">
        <v>90</v>
      </c>
      <c r="AV315" s="13" t="s">
        <v>90</v>
      </c>
      <c r="AW315" s="13" t="s">
        <v>36</v>
      </c>
      <c r="AX315" s="13" t="s">
        <v>80</v>
      </c>
      <c r="AY315" s="273" t="s">
        <v>156</v>
      </c>
    </row>
    <row r="316" s="14" customFormat="1">
      <c r="A316" s="14"/>
      <c r="B316" s="274"/>
      <c r="C316" s="275"/>
      <c r="D316" s="240" t="s">
        <v>443</v>
      </c>
      <c r="E316" s="276" t="s">
        <v>1</v>
      </c>
      <c r="F316" s="277" t="s">
        <v>445</v>
      </c>
      <c r="G316" s="275"/>
      <c r="H316" s="278">
        <v>5.1529999999999996</v>
      </c>
      <c r="I316" s="279"/>
      <c r="J316" s="275"/>
      <c r="K316" s="275"/>
      <c r="L316" s="280"/>
      <c r="M316" s="281"/>
      <c r="N316" s="282"/>
      <c r="O316" s="282"/>
      <c r="P316" s="282"/>
      <c r="Q316" s="282"/>
      <c r="R316" s="282"/>
      <c r="S316" s="282"/>
      <c r="T316" s="28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84" t="s">
        <v>443</v>
      </c>
      <c r="AU316" s="284" t="s">
        <v>90</v>
      </c>
      <c r="AV316" s="14" t="s">
        <v>172</v>
      </c>
      <c r="AW316" s="14" t="s">
        <v>36</v>
      </c>
      <c r="AX316" s="14" t="s">
        <v>88</v>
      </c>
      <c r="AY316" s="284" t="s">
        <v>156</v>
      </c>
    </row>
    <row r="317" s="2" customFormat="1" ht="24.15" customHeight="1">
      <c r="A317" s="39"/>
      <c r="B317" s="40"/>
      <c r="C317" s="227" t="s">
        <v>282</v>
      </c>
      <c r="D317" s="227" t="s">
        <v>160</v>
      </c>
      <c r="E317" s="228" t="s">
        <v>2439</v>
      </c>
      <c r="F317" s="229" t="s">
        <v>2440</v>
      </c>
      <c r="G317" s="230" t="s">
        <v>1176</v>
      </c>
      <c r="H317" s="231">
        <v>55.600000000000001</v>
      </c>
      <c r="I317" s="232"/>
      <c r="J317" s="233">
        <f>ROUND(I317*H317,2)</f>
        <v>0</v>
      </c>
      <c r="K317" s="229" t="s">
        <v>1119</v>
      </c>
      <c r="L317" s="45"/>
      <c r="M317" s="234" t="s">
        <v>1</v>
      </c>
      <c r="N317" s="235" t="s">
        <v>45</v>
      </c>
      <c r="O317" s="92"/>
      <c r="P317" s="236">
        <f>O317*H317</f>
        <v>0</v>
      </c>
      <c r="Q317" s="236">
        <v>0</v>
      </c>
      <c r="R317" s="236">
        <f>Q317*H317</f>
        <v>0</v>
      </c>
      <c r="S317" s="236">
        <v>0.070000000000000007</v>
      </c>
      <c r="T317" s="237">
        <f>S317*H317</f>
        <v>3.8920000000000003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8" t="s">
        <v>172</v>
      </c>
      <c r="AT317" s="238" t="s">
        <v>160</v>
      </c>
      <c r="AU317" s="238" t="s">
        <v>90</v>
      </c>
      <c r="AY317" s="18" t="s">
        <v>156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8" t="s">
        <v>88</v>
      </c>
      <c r="BK317" s="239">
        <f>ROUND(I317*H317,2)</f>
        <v>0</v>
      </c>
      <c r="BL317" s="18" t="s">
        <v>172</v>
      </c>
      <c r="BM317" s="238" t="s">
        <v>2441</v>
      </c>
    </row>
    <row r="318" s="2" customFormat="1">
      <c r="A318" s="39"/>
      <c r="B318" s="40"/>
      <c r="C318" s="41"/>
      <c r="D318" s="240" t="s">
        <v>1121</v>
      </c>
      <c r="E318" s="41"/>
      <c r="F318" s="285" t="s">
        <v>2442</v>
      </c>
      <c r="G318" s="41"/>
      <c r="H318" s="41"/>
      <c r="I318" s="242"/>
      <c r="J318" s="41"/>
      <c r="K318" s="41"/>
      <c r="L318" s="45"/>
      <c r="M318" s="243"/>
      <c r="N318" s="244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1121</v>
      </c>
      <c r="AU318" s="18" t="s">
        <v>90</v>
      </c>
    </row>
    <row r="319" s="2" customFormat="1">
      <c r="A319" s="39"/>
      <c r="B319" s="40"/>
      <c r="C319" s="41"/>
      <c r="D319" s="286" t="s">
        <v>1123</v>
      </c>
      <c r="E319" s="41"/>
      <c r="F319" s="287" t="s">
        <v>2443</v>
      </c>
      <c r="G319" s="41"/>
      <c r="H319" s="41"/>
      <c r="I319" s="242"/>
      <c r="J319" s="41"/>
      <c r="K319" s="41"/>
      <c r="L319" s="45"/>
      <c r="M319" s="243"/>
      <c r="N319" s="244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1123</v>
      </c>
      <c r="AU319" s="18" t="s">
        <v>90</v>
      </c>
    </row>
    <row r="320" s="15" customFormat="1">
      <c r="A320" s="15"/>
      <c r="B320" s="288"/>
      <c r="C320" s="289"/>
      <c r="D320" s="240" t="s">
        <v>443</v>
      </c>
      <c r="E320" s="290" t="s">
        <v>1</v>
      </c>
      <c r="F320" s="291" t="s">
        <v>2444</v>
      </c>
      <c r="G320" s="289"/>
      <c r="H320" s="290" t="s">
        <v>1</v>
      </c>
      <c r="I320" s="292"/>
      <c r="J320" s="289"/>
      <c r="K320" s="289"/>
      <c r="L320" s="293"/>
      <c r="M320" s="294"/>
      <c r="N320" s="295"/>
      <c r="O320" s="295"/>
      <c r="P320" s="295"/>
      <c r="Q320" s="295"/>
      <c r="R320" s="295"/>
      <c r="S320" s="295"/>
      <c r="T320" s="296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97" t="s">
        <v>443</v>
      </c>
      <c r="AU320" s="297" t="s">
        <v>90</v>
      </c>
      <c r="AV320" s="15" t="s">
        <v>88</v>
      </c>
      <c r="AW320" s="15" t="s">
        <v>36</v>
      </c>
      <c r="AX320" s="15" t="s">
        <v>80</v>
      </c>
      <c r="AY320" s="297" t="s">
        <v>156</v>
      </c>
    </row>
    <row r="321" s="13" customFormat="1">
      <c r="A321" s="13"/>
      <c r="B321" s="263"/>
      <c r="C321" s="264"/>
      <c r="D321" s="240" t="s">
        <v>443</v>
      </c>
      <c r="E321" s="265" t="s">
        <v>1</v>
      </c>
      <c r="F321" s="266" t="s">
        <v>2445</v>
      </c>
      <c r="G321" s="264"/>
      <c r="H321" s="267">
        <v>55.600000000000001</v>
      </c>
      <c r="I321" s="268"/>
      <c r="J321" s="264"/>
      <c r="K321" s="264"/>
      <c r="L321" s="269"/>
      <c r="M321" s="270"/>
      <c r="N321" s="271"/>
      <c r="O321" s="271"/>
      <c r="P321" s="271"/>
      <c r="Q321" s="271"/>
      <c r="R321" s="271"/>
      <c r="S321" s="271"/>
      <c r="T321" s="27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73" t="s">
        <v>443</v>
      </c>
      <c r="AU321" s="273" t="s">
        <v>90</v>
      </c>
      <c r="AV321" s="13" t="s">
        <v>90</v>
      </c>
      <c r="AW321" s="13" t="s">
        <v>36</v>
      </c>
      <c r="AX321" s="13" t="s">
        <v>80</v>
      </c>
      <c r="AY321" s="273" t="s">
        <v>156</v>
      </c>
    </row>
    <row r="322" s="14" customFormat="1">
      <c r="A322" s="14"/>
      <c r="B322" s="274"/>
      <c r="C322" s="275"/>
      <c r="D322" s="240" t="s">
        <v>443</v>
      </c>
      <c r="E322" s="276" t="s">
        <v>1</v>
      </c>
      <c r="F322" s="277" t="s">
        <v>445</v>
      </c>
      <c r="G322" s="275"/>
      <c r="H322" s="278">
        <v>55.600000000000001</v>
      </c>
      <c r="I322" s="279"/>
      <c r="J322" s="275"/>
      <c r="K322" s="275"/>
      <c r="L322" s="280"/>
      <c r="M322" s="281"/>
      <c r="N322" s="282"/>
      <c r="O322" s="282"/>
      <c r="P322" s="282"/>
      <c r="Q322" s="282"/>
      <c r="R322" s="282"/>
      <c r="S322" s="282"/>
      <c r="T322" s="28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84" t="s">
        <v>443</v>
      </c>
      <c r="AU322" s="284" t="s">
        <v>90</v>
      </c>
      <c r="AV322" s="14" t="s">
        <v>172</v>
      </c>
      <c r="AW322" s="14" t="s">
        <v>36</v>
      </c>
      <c r="AX322" s="14" t="s">
        <v>88</v>
      </c>
      <c r="AY322" s="284" t="s">
        <v>156</v>
      </c>
    </row>
    <row r="323" s="2" customFormat="1" ht="24.15" customHeight="1">
      <c r="A323" s="39"/>
      <c r="B323" s="40"/>
      <c r="C323" s="227" t="s">
        <v>285</v>
      </c>
      <c r="D323" s="227" t="s">
        <v>160</v>
      </c>
      <c r="E323" s="228" t="s">
        <v>1458</v>
      </c>
      <c r="F323" s="229" t="s">
        <v>1459</v>
      </c>
      <c r="G323" s="230" t="s">
        <v>1176</v>
      </c>
      <c r="H323" s="231">
        <v>61.137999999999998</v>
      </c>
      <c r="I323" s="232"/>
      <c r="J323" s="233">
        <f>ROUND(I323*H323,2)</f>
        <v>0</v>
      </c>
      <c r="K323" s="229" t="s">
        <v>1119</v>
      </c>
      <c r="L323" s="45"/>
      <c r="M323" s="234" t="s">
        <v>1</v>
      </c>
      <c r="N323" s="235" t="s">
        <v>45</v>
      </c>
      <c r="O323" s="92"/>
      <c r="P323" s="236">
        <f>O323*H323</f>
        <v>0</v>
      </c>
      <c r="Q323" s="236">
        <v>0</v>
      </c>
      <c r="R323" s="236">
        <f>Q323*H323</f>
        <v>0</v>
      </c>
      <c r="S323" s="236">
        <v>0</v>
      </c>
      <c r="T323" s="237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8" t="s">
        <v>172</v>
      </c>
      <c r="AT323" s="238" t="s">
        <v>160</v>
      </c>
      <c r="AU323" s="238" t="s">
        <v>90</v>
      </c>
      <c r="AY323" s="18" t="s">
        <v>156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8" t="s">
        <v>88</v>
      </c>
      <c r="BK323" s="239">
        <f>ROUND(I323*H323,2)</f>
        <v>0</v>
      </c>
      <c r="BL323" s="18" t="s">
        <v>172</v>
      </c>
      <c r="BM323" s="238" t="s">
        <v>2446</v>
      </c>
    </row>
    <row r="324" s="2" customFormat="1">
      <c r="A324" s="39"/>
      <c r="B324" s="40"/>
      <c r="C324" s="41"/>
      <c r="D324" s="240" t="s">
        <v>1121</v>
      </c>
      <c r="E324" s="41"/>
      <c r="F324" s="285" t="s">
        <v>1459</v>
      </c>
      <c r="G324" s="41"/>
      <c r="H324" s="41"/>
      <c r="I324" s="242"/>
      <c r="J324" s="41"/>
      <c r="K324" s="41"/>
      <c r="L324" s="45"/>
      <c r="M324" s="243"/>
      <c r="N324" s="244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1121</v>
      </c>
      <c r="AU324" s="18" t="s">
        <v>90</v>
      </c>
    </row>
    <row r="325" s="2" customFormat="1">
      <c r="A325" s="39"/>
      <c r="B325" s="40"/>
      <c r="C325" s="41"/>
      <c r="D325" s="286" t="s">
        <v>1123</v>
      </c>
      <c r="E325" s="41"/>
      <c r="F325" s="287" t="s">
        <v>1461</v>
      </c>
      <c r="G325" s="41"/>
      <c r="H325" s="41"/>
      <c r="I325" s="242"/>
      <c r="J325" s="41"/>
      <c r="K325" s="41"/>
      <c r="L325" s="45"/>
      <c r="M325" s="243"/>
      <c r="N325" s="244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1123</v>
      </c>
      <c r="AU325" s="18" t="s">
        <v>90</v>
      </c>
    </row>
    <row r="326" s="15" customFormat="1">
      <c r="A326" s="15"/>
      <c r="B326" s="288"/>
      <c r="C326" s="289"/>
      <c r="D326" s="240" t="s">
        <v>443</v>
      </c>
      <c r="E326" s="290" t="s">
        <v>1</v>
      </c>
      <c r="F326" s="291" t="s">
        <v>2447</v>
      </c>
      <c r="G326" s="289"/>
      <c r="H326" s="290" t="s">
        <v>1</v>
      </c>
      <c r="I326" s="292"/>
      <c r="J326" s="289"/>
      <c r="K326" s="289"/>
      <c r="L326" s="293"/>
      <c r="M326" s="294"/>
      <c r="N326" s="295"/>
      <c r="O326" s="295"/>
      <c r="P326" s="295"/>
      <c r="Q326" s="295"/>
      <c r="R326" s="295"/>
      <c r="S326" s="295"/>
      <c r="T326" s="296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97" t="s">
        <v>443</v>
      </c>
      <c r="AU326" s="297" t="s">
        <v>90</v>
      </c>
      <c r="AV326" s="15" t="s">
        <v>88</v>
      </c>
      <c r="AW326" s="15" t="s">
        <v>36</v>
      </c>
      <c r="AX326" s="15" t="s">
        <v>80</v>
      </c>
      <c r="AY326" s="297" t="s">
        <v>156</v>
      </c>
    </row>
    <row r="327" s="13" customFormat="1">
      <c r="A327" s="13"/>
      <c r="B327" s="263"/>
      <c r="C327" s="264"/>
      <c r="D327" s="240" t="s">
        <v>443</v>
      </c>
      <c r="E327" s="265" t="s">
        <v>1</v>
      </c>
      <c r="F327" s="266" t="s">
        <v>2421</v>
      </c>
      <c r="G327" s="264"/>
      <c r="H327" s="267">
        <v>61.137999999999998</v>
      </c>
      <c r="I327" s="268"/>
      <c r="J327" s="264"/>
      <c r="K327" s="264"/>
      <c r="L327" s="269"/>
      <c r="M327" s="270"/>
      <c r="N327" s="271"/>
      <c r="O327" s="271"/>
      <c r="P327" s="271"/>
      <c r="Q327" s="271"/>
      <c r="R327" s="271"/>
      <c r="S327" s="271"/>
      <c r="T327" s="27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73" t="s">
        <v>443</v>
      </c>
      <c r="AU327" s="273" t="s">
        <v>90</v>
      </c>
      <c r="AV327" s="13" t="s">
        <v>90</v>
      </c>
      <c r="AW327" s="13" t="s">
        <v>36</v>
      </c>
      <c r="AX327" s="13" t="s">
        <v>80</v>
      </c>
      <c r="AY327" s="273" t="s">
        <v>156</v>
      </c>
    </row>
    <row r="328" s="14" customFormat="1">
      <c r="A328" s="14"/>
      <c r="B328" s="274"/>
      <c r="C328" s="275"/>
      <c r="D328" s="240" t="s">
        <v>443</v>
      </c>
      <c r="E328" s="276" t="s">
        <v>1</v>
      </c>
      <c r="F328" s="277" t="s">
        <v>445</v>
      </c>
      <c r="G328" s="275"/>
      <c r="H328" s="278">
        <v>61.137999999999998</v>
      </c>
      <c r="I328" s="279"/>
      <c r="J328" s="275"/>
      <c r="K328" s="275"/>
      <c r="L328" s="280"/>
      <c r="M328" s="281"/>
      <c r="N328" s="282"/>
      <c r="O328" s="282"/>
      <c r="P328" s="282"/>
      <c r="Q328" s="282"/>
      <c r="R328" s="282"/>
      <c r="S328" s="282"/>
      <c r="T328" s="28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84" t="s">
        <v>443</v>
      </c>
      <c r="AU328" s="284" t="s">
        <v>90</v>
      </c>
      <c r="AV328" s="14" t="s">
        <v>172</v>
      </c>
      <c r="AW328" s="14" t="s">
        <v>36</v>
      </c>
      <c r="AX328" s="14" t="s">
        <v>88</v>
      </c>
      <c r="AY328" s="284" t="s">
        <v>156</v>
      </c>
    </row>
    <row r="329" s="2" customFormat="1" ht="33" customHeight="1">
      <c r="A329" s="39"/>
      <c r="B329" s="40"/>
      <c r="C329" s="227" t="s">
        <v>289</v>
      </c>
      <c r="D329" s="227" t="s">
        <v>160</v>
      </c>
      <c r="E329" s="228" t="s">
        <v>2448</v>
      </c>
      <c r="F329" s="229" t="s">
        <v>2449</v>
      </c>
      <c r="G329" s="230" t="s">
        <v>946</v>
      </c>
      <c r="H329" s="231">
        <v>2.3999999999999999</v>
      </c>
      <c r="I329" s="232"/>
      <c r="J329" s="233">
        <f>ROUND(I329*H329,2)</f>
        <v>0</v>
      </c>
      <c r="K329" s="229" t="s">
        <v>1119</v>
      </c>
      <c r="L329" s="45"/>
      <c r="M329" s="234" t="s">
        <v>1</v>
      </c>
      <c r="N329" s="235" t="s">
        <v>45</v>
      </c>
      <c r="O329" s="92"/>
      <c r="P329" s="236">
        <f>O329*H329</f>
        <v>0</v>
      </c>
      <c r="Q329" s="236">
        <v>0.00077999999999999999</v>
      </c>
      <c r="R329" s="236">
        <f>Q329*H329</f>
        <v>0.001872</v>
      </c>
      <c r="S329" s="236">
        <v>0.001</v>
      </c>
      <c r="T329" s="237">
        <f>S329*H329</f>
        <v>0.0023999999999999998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8" t="s">
        <v>172</v>
      </c>
      <c r="AT329" s="238" t="s">
        <v>160</v>
      </c>
      <c r="AU329" s="238" t="s">
        <v>90</v>
      </c>
      <c r="AY329" s="18" t="s">
        <v>156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8" t="s">
        <v>88</v>
      </c>
      <c r="BK329" s="239">
        <f>ROUND(I329*H329,2)</f>
        <v>0</v>
      </c>
      <c r="BL329" s="18" t="s">
        <v>172</v>
      </c>
      <c r="BM329" s="238" t="s">
        <v>2450</v>
      </c>
    </row>
    <row r="330" s="2" customFormat="1">
      <c r="A330" s="39"/>
      <c r="B330" s="40"/>
      <c r="C330" s="41"/>
      <c r="D330" s="240" t="s">
        <v>1121</v>
      </c>
      <c r="E330" s="41"/>
      <c r="F330" s="285" t="s">
        <v>2451</v>
      </c>
      <c r="G330" s="41"/>
      <c r="H330" s="41"/>
      <c r="I330" s="242"/>
      <c r="J330" s="41"/>
      <c r="K330" s="41"/>
      <c r="L330" s="45"/>
      <c r="M330" s="243"/>
      <c r="N330" s="244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1121</v>
      </c>
      <c r="AU330" s="18" t="s">
        <v>90</v>
      </c>
    </row>
    <row r="331" s="2" customFormat="1">
      <c r="A331" s="39"/>
      <c r="B331" s="40"/>
      <c r="C331" s="41"/>
      <c r="D331" s="286" t="s">
        <v>1123</v>
      </c>
      <c r="E331" s="41"/>
      <c r="F331" s="287" t="s">
        <v>2452</v>
      </c>
      <c r="G331" s="41"/>
      <c r="H331" s="41"/>
      <c r="I331" s="242"/>
      <c r="J331" s="41"/>
      <c r="K331" s="41"/>
      <c r="L331" s="45"/>
      <c r="M331" s="243"/>
      <c r="N331" s="244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1123</v>
      </c>
      <c r="AU331" s="18" t="s">
        <v>90</v>
      </c>
    </row>
    <row r="332" s="15" customFormat="1">
      <c r="A332" s="15"/>
      <c r="B332" s="288"/>
      <c r="C332" s="289"/>
      <c r="D332" s="240" t="s">
        <v>443</v>
      </c>
      <c r="E332" s="290" t="s">
        <v>1</v>
      </c>
      <c r="F332" s="291" t="s">
        <v>2453</v>
      </c>
      <c r="G332" s="289"/>
      <c r="H332" s="290" t="s">
        <v>1</v>
      </c>
      <c r="I332" s="292"/>
      <c r="J332" s="289"/>
      <c r="K332" s="289"/>
      <c r="L332" s="293"/>
      <c r="M332" s="294"/>
      <c r="N332" s="295"/>
      <c r="O332" s="295"/>
      <c r="P332" s="295"/>
      <c r="Q332" s="295"/>
      <c r="R332" s="295"/>
      <c r="S332" s="295"/>
      <c r="T332" s="296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97" t="s">
        <v>443</v>
      </c>
      <c r="AU332" s="297" t="s">
        <v>90</v>
      </c>
      <c r="AV332" s="15" t="s">
        <v>88</v>
      </c>
      <c r="AW332" s="15" t="s">
        <v>36</v>
      </c>
      <c r="AX332" s="15" t="s">
        <v>80</v>
      </c>
      <c r="AY332" s="297" t="s">
        <v>156</v>
      </c>
    </row>
    <row r="333" s="13" customFormat="1">
      <c r="A333" s="13"/>
      <c r="B333" s="263"/>
      <c r="C333" s="264"/>
      <c r="D333" s="240" t="s">
        <v>443</v>
      </c>
      <c r="E333" s="265" t="s">
        <v>1</v>
      </c>
      <c r="F333" s="266" t="s">
        <v>2454</v>
      </c>
      <c r="G333" s="264"/>
      <c r="H333" s="267">
        <v>2.3999999999999999</v>
      </c>
      <c r="I333" s="268"/>
      <c r="J333" s="264"/>
      <c r="K333" s="264"/>
      <c r="L333" s="269"/>
      <c r="M333" s="270"/>
      <c r="N333" s="271"/>
      <c r="O333" s="271"/>
      <c r="P333" s="271"/>
      <c r="Q333" s="271"/>
      <c r="R333" s="271"/>
      <c r="S333" s="271"/>
      <c r="T333" s="27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73" t="s">
        <v>443</v>
      </c>
      <c r="AU333" s="273" t="s">
        <v>90</v>
      </c>
      <c r="AV333" s="13" t="s">
        <v>90</v>
      </c>
      <c r="AW333" s="13" t="s">
        <v>36</v>
      </c>
      <c r="AX333" s="13" t="s">
        <v>80</v>
      </c>
      <c r="AY333" s="273" t="s">
        <v>156</v>
      </c>
    </row>
    <row r="334" s="14" customFormat="1">
      <c r="A334" s="14"/>
      <c r="B334" s="274"/>
      <c r="C334" s="275"/>
      <c r="D334" s="240" t="s">
        <v>443</v>
      </c>
      <c r="E334" s="276" t="s">
        <v>1</v>
      </c>
      <c r="F334" s="277" t="s">
        <v>445</v>
      </c>
      <c r="G334" s="275"/>
      <c r="H334" s="278">
        <v>2.3999999999999999</v>
      </c>
      <c r="I334" s="279"/>
      <c r="J334" s="275"/>
      <c r="K334" s="275"/>
      <c r="L334" s="280"/>
      <c r="M334" s="281"/>
      <c r="N334" s="282"/>
      <c r="O334" s="282"/>
      <c r="P334" s="282"/>
      <c r="Q334" s="282"/>
      <c r="R334" s="282"/>
      <c r="S334" s="282"/>
      <c r="T334" s="28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84" t="s">
        <v>443</v>
      </c>
      <c r="AU334" s="284" t="s">
        <v>90</v>
      </c>
      <c r="AV334" s="14" t="s">
        <v>172</v>
      </c>
      <c r="AW334" s="14" t="s">
        <v>36</v>
      </c>
      <c r="AX334" s="14" t="s">
        <v>88</v>
      </c>
      <c r="AY334" s="284" t="s">
        <v>156</v>
      </c>
    </row>
    <row r="335" s="2" customFormat="1" ht="24.15" customHeight="1">
      <c r="A335" s="39"/>
      <c r="B335" s="40"/>
      <c r="C335" s="253" t="s">
        <v>292</v>
      </c>
      <c r="D335" s="253" t="s">
        <v>439</v>
      </c>
      <c r="E335" s="254" t="s">
        <v>2455</v>
      </c>
      <c r="F335" s="255" t="s">
        <v>2456</v>
      </c>
      <c r="G335" s="256" t="s">
        <v>1241</v>
      </c>
      <c r="H335" s="257">
        <v>0.0089999999999999993</v>
      </c>
      <c r="I335" s="258"/>
      <c r="J335" s="259">
        <f>ROUND(I335*H335,2)</f>
        <v>0</v>
      </c>
      <c r="K335" s="255" t="s">
        <v>1119</v>
      </c>
      <c r="L335" s="260"/>
      <c r="M335" s="261" t="s">
        <v>1</v>
      </c>
      <c r="N335" s="262" t="s">
        <v>45</v>
      </c>
      <c r="O335" s="92"/>
      <c r="P335" s="236">
        <f>O335*H335</f>
        <v>0</v>
      </c>
      <c r="Q335" s="236">
        <v>1</v>
      </c>
      <c r="R335" s="236">
        <f>Q335*H335</f>
        <v>0.0089999999999999993</v>
      </c>
      <c r="S335" s="236">
        <v>0</v>
      </c>
      <c r="T335" s="237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8" t="s">
        <v>189</v>
      </c>
      <c r="AT335" s="238" t="s">
        <v>439</v>
      </c>
      <c r="AU335" s="238" t="s">
        <v>90</v>
      </c>
      <c r="AY335" s="18" t="s">
        <v>156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8" t="s">
        <v>88</v>
      </c>
      <c r="BK335" s="239">
        <f>ROUND(I335*H335,2)</f>
        <v>0</v>
      </c>
      <c r="BL335" s="18" t="s">
        <v>172</v>
      </c>
      <c r="BM335" s="238" t="s">
        <v>2457</v>
      </c>
    </row>
    <row r="336" s="2" customFormat="1">
      <c r="A336" s="39"/>
      <c r="B336" s="40"/>
      <c r="C336" s="41"/>
      <c r="D336" s="240" t="s">
        <v>1121</v>
      </c>
      <c r="E336" s="41"/>
      <c r="F336" s="285" t="s">
        <v>2456</v>
      </c>
      <c r="G336" s="41"/>
      <c r="H336" s="41"/>
      <c r="I336" s="242"/>
      <c r="J336" s="41"/>
      <c r="K336" s="41"/>
      <c r="L336" s="45"/>
      <c r="M336" s="243"/>
      <c r="N336" s="244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1121</v>
      </c>
      <c r="AU336" s="18" t="s">
        <v>90</v>
      </c>
    </row>
    <row r="337" s="15" customFormat="1">
      <c r="A337" s="15"/>
      <c r="B337" s="288"/>
      <c r="C337" s="289"/>
      <c r="D337" s="240" t="s">
        <v>443</v>
      </c>
      <c r="E337" s="290" t="s">
        <v>1</v>
      </c>
      <c r="F337" s="291" t="s">
        <v>2458</v>
      </c>
      <c r="G337" s="289"/>
      <c r="H337" s="290" t="s">
        <v>1</v>
      </c>
      <c r="I337" s="292"/>
      <c r="J337" s="289"/>
      <c r="K337" s="289"/>
      <c r="L337" s="293"/>
      <c r="M337" s="294"/>
      <c r="N337" s="295"/>
      <c r="O337" s="295"/>
      <c r="P337" s="295"/>
      <c r="Q337" s="295"/>
      <c r="R337" s="295"/>
      <c r="S337" s="295"/>
      <c r="T337" s="296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97" t="s">
        <v>443</v>
      </c>
      <c r="AU337" s="297" t="s">
        <v>90</v>
      </c>
      <c r="AV337" s="15" t="s">
        <v>88</v>
      </c>
      <c r="AW337" s="15" t="s">
        <v>36</v>
      </c>
      <c r="AX337" s="15" t="s">
        <v>80</v>
      </c>
      <c r="AY337" s="297" t="s">
        <v>156</v>
      </c>
    </row>
    <row r="338" s="13" customFormat="1">
      <c r="A338" s="13"/>
      <c r="B338" s="263"/>
      <c r="C338" s="264"/>
      <c r="D338" s="240" t="s">
        <v>443</v>
      </c>
      <c r="E338" s="265" t="s">
        <v>1</v>
      </c>
      <c r="F338" s="266" t="s">
        <v>2459</v>
      </c>
      <c r="G338" s="264"/>
      <c r="H338" s="267">
        <v>0.0089999999999999993</v>
      </c>
      <c r="I338" s="268"/>
      <c r="J338" s="264"/>
      <c r="K338" s="264"/>
      <c r="L338" s="269"/>
      <c r="M338" s="270"/>
      <c r="N338" s="271"/>
      <c r="O338" s="271"/>
      <c r="P338" s="271"/>
      <c r="Q338" s="271"/>
      <c r="R338" s="271"/>
      <c r="S338" s="271"/>
      <c r="T338" s="27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73" t="s">
        <v>443</v>
      </c>
      <c r="AU338" s="273" t="s">
        <v>90</v>
      </c>
      <c r="AV338" s="13" t="s">
        <v>90</v>
      </c>
      <c r="AW338" s="13" t="s">
        <v>36</v>
      </c>
      <c r="AX338" s="13" t="s">
        <v>80</v>
      </c>
      <c r="AY338" s="273" t="s">
        <v>156</v>
      </c>
    </row>
    <row r="339" s="14" customFormat="1">
      <c r="A339" s="14"/>
      <c r="B339" s="274"/>
      <c r="C339" s="275"/>
      <c r="D339" s="240" t="s">
        <v>443</v>
      </c>
      <c r="E339" s="276" t="s">
        <v>1</v>
      </c>
      <c r="F339" s="277" t="s">
        <v>445</v>
      </c>
      <c r="G339" s="275"/>
      <c r="H339" s="278">
        <v>0.0089999999999999993</v>
      </c>
      <c r="I339" s="279"/>
      <c r="J339" s="275"/>
      <c r="K339" s="275"/>
      <c r="L339" s="280"/>
      <c r="M339" s="281"/>
      <c r="N339" s="282"/>
      <c r="O339" s="282"/>
      <c r="P339" s="282"/>
      <c r="Q339" s="282"/>
      <c r="R339" s="282"/>
      <c r="S339" s="282"/>
      <c r="T339" s="28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84" t="s">
        <v>443</v>
      </c>
      <c r="AU339" s="284" t="s">
        <v>90</v>
      </c>
      <c r="AV339" s="14" t="s">
        <v>172</v>
      </c>
      <c r="AW339" s="14" t="s">
        <v>36</v>
      </c>
      <c r="AX339" s="14" t="s">
        <v>88</v>
      </c>
      <c r="AY339" s="284" t="s">
        <v>156</v>
      </c>
    </row>
    <row r="340" s="12" customFormat="1" ht="22.8" customHeight="1">
      <c r="A340" s="12"/>
      <c r="B340" s="211"/>
      <c r="C340" s="212"/>
      <c r="D340" s="213" t="s">
        <v>79</v>
      </c>
      <c r="E340" s="225" t="s">
        <v>1463</v>
      </c>
      <c r="F340" s="225" t="s">
        <v>1464</v>
      </c>
      <c r="G340" s="212"/>
      <c r="H340" s="212"/>
      <c r="I340" s="215"/>
      <c r="J340" s="226">
        <f>BK340</f>
        <v>0</v>
      </c>
      <c r="K340" s="212"/>
      <c r="L340" s="217"/>
      <c r="M340" s="218"/>
      <c r="N340" s="219"/>
      <c r="O340" s="219"/>
      <c r="P340" s="220">
        <f>SUM(P341:P351)</f>
        <v>0</v>
      </c>
      <c r="Q340" s="219"/>
      <c r="R340" s="220">
        <f>SUM(R341:R351)</f>
        <v>0</v>
      </c>
      <c r="S340" s="219"/>
      <c r="T340" s="221">
        <f>SUM(T341:T351)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22" t="s">
        <v>88</v>
      </c>
      <c r="AT340" s="223" t="s">
        <v>79</v>
      </c>
      <c r="AU340" s="223" t="s">
        <v>88</v>
      </c>
      <c r="AY340" s="222" t="s">
        <v>156</v>
      </c>
      <c r="BK340" s="224">
        <f>SUM(BK341:BK351)</f>
        <v>0</v>
      </c>
    </row>
    <row r="341" s="2" customFormat="1" ht="33" customHeight="1">
      <c r="A341" s="39"/>
      <c r="B341" s="40"/>
      <c r="C341" s="227" t="s">
        <v>296</v>
      </c>
      <c r="D341" s="227" t="s">
        <v>160</v>
      </c>
      <c r="E341" s="228" t="s">
        <v>2460</v>
      </c>
      <c r="F341" s="229" t="s">
        <v>2461</v>
      </c>
      <c r="G341" s="230" t="s">
        <v>1241</v>
      </c>
      <c r="H341" s="231">
        <v>0.074999999999999997</v>
      </c>
      <c r="I341" s="232"/>
      <c r="J341" s="233">
        <f>ROUND(I341*H341,2)</f>
        <v>0</v>
      </c>
      <c r="K341" s="229" t="s">
        <v>1177</v>
      </c>
      <c r="L341" s="45"/>
      <c r="M341" s="234" t="s">
        <v>1</v>
      </c>
      <c r="N341" s="235" t="s">
        <v>45</v>
      </c>
      <c r="O341" s="92"/>
      <c r="P341" s="236">
        <f>O341*H341</f>
        <v>0</v>
      </c>
      <c r="Q341" s="236">
        <v>0</v>
      </c>
      <c r="R341" s="236">
        <f>Q341*H341</f>
        <v>0</v>
      </c>
      <c r="S341" s="236">
        <v>0</v>
      </c>
      <c r="T341" s="237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8" t="s">
        <v>172</v>
      </c>
      <c r="AT341" s="238" t="s">
        <v>160</v>
      </c>
      <c r="AU341" s="238" t="s">
        <v>90</v>
      </c>
      <c r="AY341" s="18" t="s">
        <v>156</v>
      </c>
      <c r="BE341" s="239">
        <f>IF(N341="základní",J341,0)</f>
        <v>0</v>
      </c>
      <c r="BF341" s="239">
        <f>IF(N341="snížená",J341,0)</f>
        <v>0</v>
      </c>
      <c r="BG341" s="239">
        <f>IF(N341="zákl. přenesená",J341,0)</f>
        <v>0</v>
      </c>
      <c r="BH341" s="239">
        <f>IF(N341="sníž. přenesená",J341,0)</f>
        <v>0</v>
      </c>
      <c r="BI341" s="239">
        <f>IF(N341="nulová",J341,0)</f>
        <v>0</v>
      </c>
      <c r="BJ341" s="18" t="s">
        <v>88</v>
      </c>
      <c r="BK341" s="239">
        <f>ROUND(I341*H341,2)</f>
        <v>0</v>
      </c>
      <c r="BL341" s="18" t="s">
        <v>172</v>
      </c>
      <c r="BM341" s="238" t="s">
        <v>2462</v>
      </c>
    </row>
    <row r="342" s="13" customFormat="1">
      <c r="A342" s="13"/>
      <c r="B342" s="263"/>
      <c r="C342" s="264"/>
      <c r="D342" s="240" t="s">
        <v>443</v>
      </c>
      <c r="E342" s="265" t="s">
        <v>1</v>
      </c>
      <c r="F342" s="266" t="s">
        <v>2463</v>
      </c>
      <c r="G342" s="264"/>
      <c r="H342" s="267">
        <v>0.074999999999999997</v>
      </c>
      <c r="I342" s="268"/>
      <c r="J342" s="264"/>
      <c r="K342" s="264"/>
      <c r="L342" s="269"/>
      <c r="M342" s="270"/>
      <c r="N342" s="271"/>
      <c r="O342" s="271"/>
      <c r="P342" s="271"/>
      <c r="Q342" s="271"/>
      <c r="R342" s="271"/>
      <c r="S342" s="271"/>
      <c r="T342" s="27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73" t="s">
        <v>443</v>
      </c>
      <c r="AU342" s="273" t="s">
        <v>90</v>
      </c>
      <c r="AV342" s="13" t="s">
        <v>90</v>
      </c>
      <c r="AW342" s="13" t="s">
        <v>36</v>
      </c>
      <c r="AX342" s="13" t="s">
        <v>80</v>
      </c>
      <c r="AY342" s="273" t="s">
        <v>156</v>
      </c>
    </row>
    <row r="343" s="14" customFormat="1">
      <c r="A343" s="14"/>
      <c r="B343" s="274"/>
      <c r="C343" s="275"/>
      <c r="D343" s="240" t="s">
        <v>443</v>
      </c>
      <c r="E343" s="276" t="s">
        <v>1</v>
      </c>
      <c r="F343" s="277" t="s">
        <v>445</v>
      </c>
      <c r="G343" s="275"/>
      <c r="H343" s="278">
        <v>0.074999999999999997</v>
      </c>
      <c r="I343" s="279"/>
      <c r="J343" s="275"/>
      <c r="K343" s="275"/>
      <c r="L343" s="280"/>
      <c r="M343" s="281"/>
      <c r="N343" s="282"/>
      <c r="O343" s="282"/>
      <c r="P343" s="282"/>
      <c r="Q343" s="282"/>
      <c r="R343" s="282"/>
      <c r="S343" s="282"/>
      <c r="T343" s="28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84" t="s">
        <v>443</v>
      </c>
      <c r="AU343" s="284" t="s">
        <v>90</v>
      </c>
      <c r="AV343" s="14" t="s">
        <v>172</v>
      </c>
      <c r="AW343" s="14" t="s">
        <v>36</v>
      </c>
      <c r="AX343" s="14" t="s">
        <v>88</v>
      </c>
      <c r="AY343" s="284" t="s">
        <v>156</v>
      </c>
    </row>
    <row r="344" s="2" customFormat="1" ht="24.15" customHeight="1">
      <c r="A344" s="39"/>
      <c r="B344" s="40"/>
      <c r="C344" s="227" t="s">
        <v>300</v>
      </c>
      <c r="D344" s="227" t="s">
        <v>160</v>
      </c>
      <c r="E344" s="228" t="s">
        <v>1465</v>
      </c>
      <c r="F344" s="229" t="s">
        <v>1466</v>
      </c>
      <c r="G344" s="230" t="s">
        <v>1241</v>
      </c>
      <c r="H344" s="231">
        <v>0.066000000000000003</v>
      </c>
      <c r="I344" s="232"/>
      <c r="J344" s="233">
        <f>ROUND(I344*H344,2)</f>
        <v>0</v>
      </c>
      <c r="K344" s="229" t="s">
        <v>1177</v>
      </c>
      <c r="L344" s="45"/>
      <c r="M344" s="234" t="s">
        <v>1</v>
      </c>
      <c r="N344" s="235" t="s">
        <v>45</v>
      </c>
      <c r="O344" s="92"/>
      <c r="P344" s="236">
        <f>O344*H344</f>
        <v>0</v>
      </c>
      <c r="Q344" s="236">
        <v>0</v>
      </c>
      <c r="R344" s="236">
        <f>Q344*H344</f>
        <v>0</v>
      </c>
      <c r="S344" s="236">
        <v>0</v>
      </c>
      <c r="T344" s="237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8" t="s">
        <v>172</v>
      </c>
      <c r="AT344" s="238" t="s">
        <v>160</v>
      </c>
      <c r="AU344" s="238" t="s">
        <v>90</v>
      </c>
      <c r="AY344" s="18" t="s">
        <v>156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8" t="s">
        <v>88</v>
      </c>
      <c r="BK344" s="239">
        <f>ROUND(I344*H344,2)</f>
        <v>0</v>
      </c>
      <c r="BL344" s="18" t="s">
        <v>172</v>
      </c>
      <c r="BM344" s="238" t="s">
        <v>2464</v>
      </c>
    </row>
    <row r="345" s="13" customFormat="1">
      <c r="A345" s="13"/>
      <c r="B345" s="263"/>
      <c r="C345" s="264"/>
      <c r="D345" s="240" t="s">
        <v>443</v>
      </c>
      <c r="E345" s="265" t="s">
        <v>1</v>
      </c>
      <c r="F345" s="266" t="s">
        <v>2465</v>
      </c>
      <c r="G345" s="264"/>
      <c r="H345" s="267">
        <v>0.066000000000000003</v>
      </c>
      <c r="I345" s="268"/>
      <c r="J345" s="264"/>
      <c r="K345" s="264"/>
      <c r="L345" s="269"/>
      <c r="M345" s="270"/>
      <c r="N345" s="271"/>
      <c r="O345" s="271"/>
      <c r="P345" s="271"/>
      <c r="Q345" s="271"/>
      <c r="R345" s="271"/>
      <c r="S345" s="271"/>
      <c r="T345" s="27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73" t="s">
        <v>443</v>
      </c>
      <c r="AU345" s="273" t="s">
        <v>90</v>
      </c>
      <c r="AV345" s="13" t="s">
        <v>90</v>
      </c>
      <c r="AW345" s="13" t="s">
        <v>36</v>
      </c>
      <c r="AX345" s="13" t="s">
        <v>80</v>
      </c>
      <c r="AY345" s="273" t="s">
        <v>156</v>
      </c>
    </row>
    <row r="346" s="14" customFormat="1">
      <c r="A346" s="14"/>
      <c r="B346" s="274"/>
      <c r="C346" s="275"/>
      <c r="D346" s="240" t="s">
        <v>443</v>
      </c>
      <c r="E346" s="276" t="s">
        <v>1</v>
      </c>
      <c r="F346" s="277" t="s">
        <v>445</v>
      </c>
      <c r="G346" s="275"/>
      <c r="H346" s="278">
        <v>0.066000000000000003</v>
      </c>
      <c r="I346" s="279"/>
      <c r="J346" s="275"/>
      <c r="K346" s="275"/>
      <c r="L346" s="280"/>
      <c r="M346" s="281"/>
      <c r="N346" s="282"/>
      <c r="O346" s="282"/>
      <c r="P346" s="282"/>
      <c r="Q346" s="282"/>
      <c r="R346" s="282"/>
      <c r="S346" s="282"/>
      <c r="T346" s="28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84" t="s">
        <v>443</v>
      </c>
      <c r="AU346" s="284" t="s">
        <v>90</v>
      </c>
      <c r="AV346" s="14" t="s">
        <v>172</v>
      </c>
      <c r="AW346" s="14" t="s">
        <v>36</v>
      </c>
      <c r="AX346" s="14" t="s">
        <v>88</v>
      </c>
      <c r="AY346" s="284" t="s">
        <v>156</v>
      </c>
    </row>
    <row r="347" s="2" customFormat="1" ht="33" customHeight="1">
      <c r="A347" s="39"/>
      <c r="B347" s="40"/>
      <c r="C347" s="227" t="s">
        <v>304</v>
      </c>
      <c r="D347" s="227" t="s">
        <v>160</v>
      </c>
      <c r="E347" s="228" t="s">
        <v>1472</v>
      </c>
      <c r="F347" s="229" t="s">
        <v>1473</v>
      </c>
      <c r="G347" s="230" t="s">
        <v>1241</v>
      </c>
      <c r="H347" s="231">
        <v>12.220000000000001</v>
      </c>
      <c r="I347" s="232"/>
      <c r="J347" s="233">
        <f>ROUND(I347*H347,2)</f>
        <v>0</v>
      </c>
      <c r="K347" s="229" t="s">
        <v>1177</v>
      </c>
      <c r="L347" s="45"/>
      <c r="M347" s="234" t="s">
        <v>1</v>
      </c>
      <c r="N347" s="235" t="s">
        <v>45</v>
      </c>
      <c r="O347" s="92"/>
      <c r="P347" s="236">
        <f>O347*H347</f>
        <v>0</v>
      </c>
      <c r="Q347" s="236">
        <v>0</v>
      </c>
      <c r="R347" s="236">
        <f>Q347*H347</f>
        <v>0</v>
      </c>
      <c r="S347" s="236">
        <v>0</v>
      </c>
      <c r="T347" s="237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8" t="s">
        <v>172</v>
      </c>
      <c r="AT347" s="238" t="s">
        <v>160</v>
      </c>
      <c r="AU347" s="238" t="s">
        <v>90</v>
      </c>
      <c r="AY347" s="18" t="s">
        <v>156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8" t="s">
        <v>88</v>
      </c>
      <c r="BK347" s="239">
        <f>ROUND(I347*H347,2)</f>
        <v>0</v>
      </c>
      <c r="BL347" s="18" t="s">
        <v>172</v>
      </c>
      <c r="BM347" s="238" t="s">
        <v>2466</v>
      </c>
    </row>
    <row r="348" s="13" customFormat="1">
      <c r="A348" s="13"/>
      <c r="B348" s="263"/>
      <c r="C348" s="264"/>
      <c r="D348" s="240" t="s">
        <v>443</v>
      </c>
      <c r="E348" s="265" t="s">
        <v>1</v>
      </c>
      <c r="F348" s="266" t="s">
        <v>2467</v>
      </c>
      <c r="G348" s="264"/>
      <c r="H348" s="267">
        <v>0.85599999999999998</v>
      </c>
      <c r="I348" s="268"/>
      <c r="J348" s="264"/>
      <c r="K348" s="264"/>
      <c r="L348" s="269"/>
      <c r="M348" s="270"/>
      <c r="N348" s="271"/>
      <c r="O348" s="271"/>
      <c r="P348" s="271"/>
      <c r="Q348" s="271"/>
      <c r="R348" s="271"/>
      <c r="S348" s="271"/>
      <c r="T348" s="27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73" t="s">
        <v>443</v>
      </c>
      <c r="AU348" s="273" t="s">
        <v>90</v>
      </c>
      <c r="AV348" s="13" t="s">
        <v>90</v>
      </c>
      <c r="AW348" s="13" t="s">
        <v>36</v>
      </c>
      <c r="AX348" s="13" t="s">
        <v>80</v>
      </c>
      <c r="AY348" s="273" t="s">
        <v>156</v>
      </c>
    </row>
    <row r="349" s="13" customFormat="1">
      <c r="A349" s="13"/>
      <c r="B349" s="263"/>
      <c r="C349" s="264"/>
      <c r="D349" s="240" t="s">
        <v>443</v>
      </c>
      <c r="E349" s="265" t="s">
        <v>1</v>
      </c>
      <c r="F349" s="266" t="s">
        <v>2468</v>
      </c>
      <c r="G349" s="264"/>
      <c r="H349" s="267">
        <v>3.8919999999999999</v>
      </c>
      <c r="I349" s="268"/>
      <c r="J349" s="264"/>
      <c r="K349" s="264"/>
      <c r="L349" s="269"/>
      <c r="M349" s="270"/>
      <c r="N349" s="271"/>
      <c r="O349" s="271"/>
      <c r="P349" s="271"/>
      <c r="Q349" s="271"/>
      <c r="R349" s="271"/>
      <c r="S349" s="271"/>
      <c r="T349" s="27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73" t="s">
        <v>443</v>
      </c>
      <c r="AU349" s="273" t="s">
        <v>90</v>
      </c>
      <c r="AV349" s="13" t="s">
        <v>90</v>
      </c>
      <c r="AW349" s="13" t="s">
        <v>36</v>
      </c>
      <c r="AX349" s="13" t="s">
        <v>80</v>
      </c>
      <c r="AY349" s="273" t="s">
        <v>156</v>
      </c>
    </row>
    <row r="350" s="13" customFormat="1">
      <c r="A350" s="13"/>
      <c r="B350" s="263"/>
      <c r="C350" s="264"/>
      <c r="D350" s="240" t="s">
        <v>443</v>
      </c>
      <c r="E350" s="265" t="s">
        <v>1</v>
      </c>
      <c r="F350" s="266" t="s">
        <v>2469</v>
      </c>
      <c r="G350" s="264"/>
      <c r="H350" s="267">
        <v>7.4720000000000004</v>
      </c>
      <c r="I350" s="268"/>
      <c r="J350" s="264"/>
      <c r="K350" s="264"/>
      <c r="L350" s="269"/>
      <c r="M350" s="270"/>
      <c r="N350" s="271"/>
      <c r="O350" s="271"/>
      <c r="P350" s="271"/>
      <c r="Q350" s="271"/>
      <c r="R350" s="271"/>
      <c r="S350" s="271"/>
      <c r="T350" s="27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73" t="s">
        <v>443</v>
      </c>
      <c r="AU350" s="273" t="s">
        <v>90</v>
      </c>
      <c r="AV350" s="13" t="s">
        <v>90</v>
      </c>
      <c r="AW350" s="13" t="s">
        <v>36</v>
      </c>
      <c r="AX350" s="13" t="s">
        <v>80</v>
      </c>
      <c r="AY350" s="273" t="s">
        <v>156</v>
      </c>
    </row>
    <row r="351" s="14" customFormat="1">
      <c r="A351" s="14"/>
      <c r="B351" s="274"/>
      <c r="C351" s="275"/>
      <c r="D351" s="240" t="s">
        <v>443</v>
      </c>
      <c r="E351" s="276" t="s">
        <v>1</v>
      </c>
      <c r="F351" s="277" t="s">
        <v>445</v>
      </c>
      <c r="G351" s="275"/>
      <c r="H351" s="278">
        <v>12.220000000000001</v>
      </c>
      <c r="I351" s="279"/>
      <c r="J351" s="275"/>
      <c r="K351" s="275"/>
      <c r="L351" s="280"/>
      <c r="M351" s="281"/>
      <c r="N351" s="282"/>
      <c r="O351" s="282"/>
      <c r="P351" s="282"/>
      <c r="Q351" s="282"/>
      <c r="R351" s="282"/>
      <c r="S351" s="282"/>
      <c r="T351" s="28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84" t="s">
        <v>443</v>
      </c>
      <c r="AU351" s="284" t="s">
        <v>90</v>
      </c>
      <c r="AV351" s="14" t="s">
        <v>172</v>
      </c>
      <c r="AW351" s="14" t="s">
        <v>36</v>
      </c>
      <c r="AX351" s="14" t="s">
        <v>88</v>
      </c>
      <c r="AY351" s="284" t="s">
        <v>156</v>
      </c>
    </row>
    <row r="352" s="12" customFormat="1" ht="22.8" customHeight="1">
      <c r="A352" s="12"/>
      <c r="B352" s="211"/>
      <c r="C352" s="212"/>
      <c r="D352" s="213" t="s">
        <v>79</v>
      </c>
      <c r="E352" s="225" t="s">
        <v>1487</v>
      </c>
      <c r="F352" s="225" t="s">
        <v>1488</v>
      </c>
      <c r="G352" s="212"/>
      <c r="H352" s="212"/>
      <c r="I352" s="215"/>
      <c r="J352" s="226">
        <f>BK352</f>
        <v>0</v>
      </c>
      <c r="K352" s="212"/>
      <c r="L352" s="217"/>
      <c r="M352" s="218"/>
      <c r="N352" s="219"/>
      <c r="O352" s="219"/>
      <c r="P352" s="220">
        <f>SUM(P353:P355)</f>
        <v>0</v>
      </c>
      <c r="Q352" s="219"/>
      <c r="R352" s="220">
        <f>SUM(R353:R355)</f>
        <v>0</v>
      </c>
      <c r="S352" s="219"/>
      <c r="T352" s="221">
        <f>SUM(T353:T355)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22" t="s">
        <v>155</v>
      </c>
      <c r="AT352" s="223" t="s">
        <v>79</v>
      </c>
      <c r="AU352" s="223" t="s">
        <v>88</v>
      </c>
      <c r="AY352" s="222" t="s">
        <v>156</v>
      </c>
      <c r="BK352" s="224">
        <f>SUM(BK353:BK355)</f>
        <v>0</v>
      </c>
    </row>
    <row r="353" s="2" customFormat="1" ht="24.15" customHeight="1">
      <c r="A353" s="39"/>
      <c r="B353" s="40"/>
      <c r="C353" s="227" t="s">
        <v>308</v>
      </c>
      <c r="D353" s="227" t="s">
        <v>160</v>
      </c>
      <c r="E353" s="228" t="s">
        <v>1489</v>
      </c>
      <c r="F353" s="229" t="s">
        <v>1490</v>
      </c>
      <c r="G353" s="230" t="s">
        <v>1241</v>
      </c>
      <c r="H353" s="231">
        <v>10.577999999999999</v>
      </c>
      <c r="I353" s="232"/>
      <c r="J353" s="233">
        <f>ROUND(I353*H353,2)</f>
        <v>0</v>
      </c>
      <c r="K353" s="229" t="s">
        <v>1119</v>
      </c>
      <c r="L353" s="45"/>
      <c r="M353" s="234" t="s">
        <v>1</v>
      </c>
      <c r="N353" s="235" t="s">
        <v>45</v>
      </c>
      <c r="O353" s="92"/>
      <c r="P353" s="236">
        <f>O353*H353</f>
        <v>0</v>
      </c>
      <c r="Q353" s="236">
        <v>0</v>
      </c>
      <c r="R353" s="236">
        <f>Q353*H353</f>
        <v>0</v>
      </c>
      <c r="S353" s="236">
        <v>0</v>
      </c>
      <c r="T353" s="237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8" t="s">
        <v>172</v>
      </c>
      <c r="AT353" s="238" t="s">
        <v>160</v>
      </c>
      <c r="AU353" s="238" t="s">
        <v>90</v>
      </c>
      <c r="AY353" s="18" t="s">
        <v>156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8" t="s">
        <v>88</v>
      </c>
      <c r="BK353" s="239">
        <f>ROUND(I353*H353,2)</f>
        <v>0</v>
      </c>
      <c r="BL353" s="18" t="s">
        <v>172</v>
      </c>
      <c r="BM353" s="238" t="s">
        <v>2470</v>
      </c>
    </row>
    <row r="354" s="2" customFormat="1">
      <c r="A354" s="39"/>
      <c r="B354" s="40"/>
      <c r="C354" s="41"/>
      <c r="D354" s="240" t="s">
        <v>1121</v>
      </c>
      <c r="E354" s="41"/>
      <c r="F354" s="285" t="s">
        <v>1492</v>
      </c>
      <c r="G354" s="41"/>
      <c r="H354" s="41"/>
      <c r="I354" s="242"/>
      <c r="J354" s="41"/>
      <c r="K354" s="41"/>
      <c r="L354" s="45"/>
      <c r="M354" s="243"/>
      <c r="N354" s="244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1121</v>
      </c>
      <c r="AU354" s="18" t="s">
        <v>90</v>
      </c>
    </row>
    <row r="355" s="2" customFormat="1">
      <c r="A355" s="39"/>
      <c r="B355" s="40"/>
      <c r="C355" s="41"/>
      <c r="D355" s="286" t="s">
        <v>1123</v>
      </c>
      <c r="E355" s="41"/>
      <c r="F355" s="287" t="s">
        <v>1493</v>
      </c>
      <c r="G355" s="41"/>
      <c r="H355" s="41"/>
      <c r="I355" s="242"/>
      <c r="J355" s="41"/>
      <c r="K355" s="41"/>
      <c r="L355" s="45"/>
      <c r="M355" s="243"/>
      <c r="N355" s="244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1123</v>
      </c>
      <c r="AU355" s="18" t="s">
        <v>90</v>
      </c>
    </row>
    <row r="356" s="12" customFormat="1" ht="25.92" customHeight="1">
      <c r="A356" s="12"/>
      <c r="B356" s="211"/>
      <c r="C356" s="212"/>
      <c r="D356" s="213" t="s">
        <v>79</v>
      </c>
      <c r="E356" s="214" t="s">
        <v>1494</v>
      </c>
      <c r="F356" s="214" t="s">
        <v>1495</v>
      </c>
      <c r="G356" s="212"/>
      <c r="H356" s="212"/>
      <c r="I356" s="215"/>
      <c r="J356" s="216">
        <f>BK356</f>
        <v>0</v>
      </c>
      <c r="K356" s="212"/>
      <c r="L356" s="217"/>
      <c r="M356" s="218"/>
      <c r="N356" s="219"/>
      <c r="O356" s="219"/>
      <c r="P356" s="220">
        <f>P357</f>
        <v>0</v>
      </c>
      <c r="Q356" s="219"/>
      <c r="R356" s="220">
        <f>R357</f>
        <v>0.67733259999999995</v>
      </c>
      <c r="S356" s="219"/>
      <c r="T356" s="221">
        <f>T357</f>
        <v>0.13119999999999998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22" t="s">
        <v>90</v>
      </c>
      <c r="AT356" s="223" t="s">
        <v>79</v>
      </c>
      <c r="AU356" s="223" t="s">
        <v>80</v>
      </c>
      <c r="AY356" s="222" t="s">
        <v>156</v>
      </c>
      <c r="BK356" s="224">
        <f>BK357</f>
        <v>0</v>
      </c>
    </row>
    <row r="357" s="12" customFormat="1" ht="22.8" customHeight="1">
      <c r="A357" s="12"/>
      <c r="B357" s="211"/>
      <c r="C357" s="212"/>
      <c r="D357" s="213" t="s">
        <v>79</v>
      </c>
      <c r="E357" s="225" t="s">
        <v>1496</v>
      </c>
      <c r="F357" s="225" t="s">
        <v>1497</v>
      </c>
      <c r="G357" s="212"/>
      <c r="H357" s="212"/>
      <c r="I357" s="215"/>
      <c r="J357" s="226">
        <f>BK357</f>
        <v>0</v>
      </c>
      <c r="K357" s="212"/>
      <c r="L357" s="217"/>
      <c r="M357" s="218"/>
      <c r="N357" s="219"/>
      <c r="O357" s="219"/>
      <c r="P357" s="220">
        <f>SUM(P358:P377)</f>
        <v>0</v>
      </c>
      <c r="Q357" s="219"/>
      <c r="R357" s="220">
        <f>SUM(R358:R377)</f>
        <v>0.67733259999999995</v>
      </c>
      <c r="S357" s="219"/>
      <c r="T357" s="221">
        <f>SUM(T358:T377)</f>
        <v>0.13119999999999998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22" t="s">
        <v>90</v>
      </c>
      <c r="AT357" s="223" t="s">
        <v>79</v>
      </c>
      <c r="AU357" s="223" t="s">
        <v>88</v>
      </c>
      <c r="AY357" s="222" t="s">
        <v>156</v>
      </c>
      <c r="BK357" s="224">
        <f>SUM(BK358:BK377)</f>
        <v>0</v>
      </c>
    </row>
    <row r="358" s="2" customFormat="1" ht="24.15" customHeight="1">
      <c r="A358" s="39"/>
      <c r="B358" s="40"/>
      <c r="C358" s="227" t="s">
        <v>314</v>
      </c>
      <c r="D358" s="227" t="s">
        <v>160</v>
      </c>
      <c r="E358" s="228" t="s">
        <v>1498</v>
      </c>
      <c r="F358" s="229" t="s">
        <v>1499</v>
      </c>
      <c r="G358" s="230" t="s">
        <v>946</v>
      </c>
      <c r="H358" s="231">
        <v>8.1999999999999993</v>
      </c>
      <c r="I358" s="232"/>
      <c r="J358" s="233">
        <f>ROUND(I358*H358,2)</f>
        <v>0</v>
      </c>
      <c r="K358" s="229" t="s">
        <v>1119</v>
      </c>
      <c r="L358" s="45"/>
      <c r="M358" s="234" t="s">
        <v>1</v>
      </c>
      <c r="N358" s="235" t="s">
        <v>45</v>
      </c>
      <c r="O358" s="92"/>
      <c r="P358" s="236">
        <f>O358*H358</f>
        <v>0</v>
      </c>
      <c r="Q358" s="236">
        <v>0</v>
      </c>
      <c r="R358" s="236">
        <f>Q358*H358</f>
        <v>0</v>
      </c>
      <c r="S358" s="236">
        <v>0.016</v>
      </c>
      <c r="T358" s="237">
        <f>S358*H358</f>
        <v>0.13119999999999998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8" t="s">
        <v>229</v>
      </c>
      <c r="AT358" s="238" t="s">
        <v>160</v>
      </c>
      <c r="AU358" s="238" t="s">
        <v>90</v>
      </c>
      <c r="AY358" s="18" t="s">
        <v>156</v>
      </c>
      <c r="BE358" s="239">
        <f>IF(N358="základní",J358,0)</f>
        <v>0</v>
      </c>
      <c r="BF358" s="239">
        <f>IF(N358="snížená",J358,0)</f>
        <v>0</v>
      </c>
      <c r="BG358" s="239">
        <f>IF(N358="zákl. přenesená",J358,0)</f>
        <v>0</v>
      </c>
      <c r="BH358" s="239">
        <f>IF(N358="sníž. přenesená",J358,0)</f>
        <v>0</v>
      </c>
      <c r="BI358" s="239">
        <f>IF(N358="nulová",J358,0)</f>
        <v>0</v>
      </c>
      <c r="BJ358" s="18" t="s">
        <v>88</v>
      </c>
      <c r="BK358" s="239">
        <f>ROUND(I358*H358,2)</f>
        <v>0</v>
      </c>
      <c r="BL358" s="18" t="s">
        <v>229</v>
      </c>
      <c r="BM358" s="238" t="s">
        <v>2471</v>
      </c>
    </row>
    <row r="359" s="2" customFormat="1">
      <c r="A359" s="39"/>
      <c r="B359" s="40"/>
      <c r="C359" s="41"/>
      <c r="D359" s="240" t="s">
        <v>1121</v>
      </c>
      <c r="E359" s="41"/>
      <c r="F359" s="285" t="s">
        <v>1501</v>
      </c>
      <c r="G359" s="41"/>
      <c r="H359" s="41"/>
      <c r="I359" s="242"/>
      <c r="J359" s="41"/>
      <c r="K359" s="41"/>
      <c r="L359" s="45"/>
      <c r="M359" s="243"/>
      <c r="N359" s="244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1121</v>
      </c>
      <c r="AU359" s="18" t="s">
        <v>90</v>
      </c>
    </row>
    <row r="360" s="2" customFormat="1">
      <c r="A360" s="39"/>
      <c r="B360" s="40"/>
      <c r="C360" s="41"/>
      <c r="D360" s="286" t="s">
        <v>1123</v>
      </c>
      <c r="E360" s="41"/>
      <c r="F360" s="287" t="s">
        <v>1502</v>
      </c>
      <c r="G360" s="41"/>
      <c r="H360" s="41"/>
      <c r="I360" s="242"/>
      <c r="J360" s="41"/>
      <c r="K360" s="41"/>
      <c r="L360" s="45"/>
      <c r="M360" s="243"/>
      <c r="N360" s="244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1123</v>
      </c>
      <c r="AU360" s="18" t="s">
        <v>90</v>
      </c>
    </row>
    <row r="361" s="15" customFormat="1">
      <c r="A361" s="15"/>
      <c r="B361" s="288"/>
      <c r="C361" s="289"/>
      <c r="D361" s="240" t="s">
        <v>443</v>
      </c>
      <c r="E361" s="290" t="s">
        <v>1</v>
      </c>
      <c r="F361" s="291" t="s">
        <v>2472</v>
      </c>
      <c r="G361" s="289"/>
      <c r="H361" s="290" t="s">
        <v>1</v>
      </c>
      <c r="I361" s="292"/>
      <c r="J361" s="289"/>
      <c r="K361" s="289"/>
      <c r="L361" s="293"/>
      <c r="M361" s="294"/>
      <c r="N361" s="295"/>
      <c r="O361" s="295"/>
      <c r="P361" s="295"/>
      <c r="Q361" s="295"/>
      <c r="R361" s="295"/>
      <c r="S361" s="295"/>
      <c r="T361" s="296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97" t="s">
        <v>443</v>
      </c>
      <c r="AU361" s="297" t="s">
        <v>90</v>
      </c>
      <c r="AV361" s="15" t="s">
        <v>88</v>
      </c>
      <c r="AW361" s="15" t="s">
        <v>36</v>
      </c>
      <c r="AX361" s="15" t="s">
        <v>80</v>
      </c>
      <c r="AY361" s="297" t="s">
        <v>156</v>
      </c>
    </row>
    <row r="362" s="13" customFormat="1">
      <c r="A362" s="13"/>
      <c r="B362" s="263"/>
      <c r="C362" s="264"/>
      <c r="D362" s="240" t="s">
        <v>443</v>
      </c>
      <c r="E362" s="265" t="s">
        <v>1</v>
      </c>
      <c r="F362" s="266" t="s">
        <v>2473</v>
      </c>
      <c r="G362" s="264"/>
      <c r="H362" s="267">
        <v>8.1999999999999993</v>
      </c>
      <c r="I362" s="268"/>
      <c r="J362" s="264"/>
      <c r="K362" s="264"/>
      <c r="L362" s="269"/>
      <c r="M362" s="270"/>
      <c r="N362" s="271"/>
      <c r="O362" s="271"/>
      <c r="P362" s="271"/>
      <c r="Q362" s="271"/>
      <c r="R362" s="271"/>
      <c r="S362" s="271"/>
      <c r="T362" s="27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73" t="s">
        <v>443</v>
      </c>
      <c r="AU362" s="273" t="s">
        <v>90</v>
      </c>
      <c r="AV362" s="13" t="s">
        <v>90</v>
      </c>
      <c r="AW362" s="13" t="s">
        <v>36</v>
      </c>
      <c r="AX362" s="13" t="s">
        <v>80</v>
      </c>
      <c r="AY362" s="273" t="s">
        <v>156</v>
      </c>
    </row>
    <row r="363" s="14" customFormat="1">
      <c r="A363" s="14"/>
      <c r="B363" s="274"/>
      <c r="C363" s="275"/>
      <c r="D363" s="240" t="s">
        <v>443</v>
      </c>
      <c r="E363" s="276" t="s">
        <v>1</v>
      </c>
      <c r="F363" s="277" t="s">
        <v>445</v>
      </c>
      <c r="G363" s="275"/>
      <c r="H363" s="278">
        <v>8.1999999999999993</v>
      </c>
      <c r="I363" s="279"/>
      <c r="J363" s="275"/>
      <c r="K363" s="275"/>
      <c r="L363" s="280"/>
      <c r="M363" s="281"/>
      <c r="N363" s="282"/>
      <c r="O363" s="282"/>
      <c r="P363" s="282"/>
      <c r="Q363" s="282"/>
      <c r="R363" s="282"/>
      <c r="S363" s="282"/>
      <c r="T363" s="28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84" t="s">
        <v>443</v>
      </c>
      <c r="AU363" s="284" t="s">
        <v>90</v>
      </c>
      <c r="AV363" s="14" t="s">
        <v>172</v>
      </c>
      <c r="AW363" s="14" t="s">
        <v>36</v>
      </c>
      <c r="AX363" s="14" t="s">
        <v>88</v>
      </c>
      <c r="AY363" s="284" t="s">
        <v>156</v>
      </c>
    </row>
    <row r="364" s="2" customFormat="1" ht="44.25" customHeight="1">
      <c r="A364" s="39"/>
      <c r="B364" s="40"/>
      <c r="C364" s="227" t="s">
        <v>319</v>
      </c>
      <c r="D364" s="227" t="s">
        <v>160</v>
      </c>
      <c r="E364" s="228" t="s">
        <v>1505</v>
      </c>
      <c r="F364" s="229" t="s">
        <v>1506</v>
      </c>
      <c r="G364" s="230" t="s">
        <v>1507</v>
      </c>
      <c r="H364" s="231">
        <v>223.38</v>
      </c>
      <c r="I364" s="232"/>
      <c r="J364" s="233">
        <f>ROUND(I364*H364,2)</f>
        <v>0</v>
      </c>
      <c r="K364" s="229" t="s">
        <v>1177</v>
      </c>
      <c r="L364" s="45"/>
      <c r="M364" s="234" t="s">
        <v>1</v>
      </c>
      <c r="N364" s="235" t="s">
        <v>45</v>
      </c>
      <c r="O364" s="92"/>
      <c r="P364" s="236">
        <f>O364*H364</f>
        <v>0</v>
      </c>
      <c r="Q364" s="236">
        <v>0.0012700000000000001</v>
      </c>
      <c r="R364" s="236">
        <f>Q364*H364</f>
        <v>0.28369260000000002</v>
      </c>
      <c r="S364" s="236">
        <v>0</v>
      </c>
      <c r="T364" s="237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8" t="s">
        <v>229</v>
      </c>
      <c r="AT364" s="238" t="s">
        <v>160</v>
      </c>
      <c r="AU364" s="238" t="s">
        <v>90</v>
      </c>
      <c r="AY364" s="18" t="s">
        <v>156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8" t="s">
        <v>88</v>
      </c>
      <c r="BK364" s="239">
        <f>ROUND(I364*H364,2)</f>
        <v>0</v>
      </c>
      <c r="BL364" s="18" t="s">
        <v>229</v>
      </c>
      <c r="BM364" s="238" t="s">
        <v>2474</v>
      </c>
    </row>
    <row r="365" s="2" customFormat="1">
      <c r="A365" s="39"/>
      <c r="B365" s="40"/>
      <c r="C365" s="41"/>
      <c r="D365" s="240" t="s">
        <v>233</v>
      </c>
      <c r="E365" s="41"/>
      <c r="F365" s="241" t="s">
        <v>2475</v>
      </c>
      <c r="G365" s="41"/>
      <c r="H365" s="41"/>
      <c r="I365" s="242"/>
      <c r="J365" s="41"/>
      <c r="K365" s="41"/>
      <c r="L365" s="45"/>
      <c r="M365" s="243"/>
      <c r="N365" s="244"/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233</v>
      </c>
      <c r="AU365" s="18" t="s">
        <v>90</v>
      </c>
    </row>
    <row r="366" s="15" customFormat="1">
      <c r="A366" s="15"/>
      <c r="B366" s="288"/>
      <c r="C366" s="289"/>
      <c r="D366" s="240" t="s">
        <v>443</v>
      </c>
      <c r="E366" s="290" t="s">
        <v>1</v>
      </c>
      <c r="F366" s="291" t="s">
        <v>2476</v>
      </c>
      <c r="G366" s="289"/>
      <c r="H366" s="290" t="s">
        <v>1</v>
      </c>
      <c r="I366" s="292"/>
      <c r="J366" s="289"/>
      <c r="K366" s="289"/>
      <c r="L366" s="293"/>
      <c r="M366" s="294"/>
      <c r="N366" s="295"/>
      <c r="O366" s="295"/>
      <c r="P366" s="295"/>
      <c r="Q366" s="295"/>
      <c r="R366" s="295"/>
      <c r="S366" s="295"/>
      <c r="T366" s="296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97" t="s">
        <v>443</v>
      </c>
      <c r="AU366" s="297" t="s">
        <v>90</v>
      </c>
      <c r="AV366" s="15" t="s">
        <v>88</v>
      </c>
      <c r="AW366" s="15" t="s">
        <v>36</v>
      </c>
      <c r="AX366" s="15" t="s">
        <v>80</v>
      </c>
      <c r="AY366" s="297" t="s">
        <v>156</v>
      </c>
    </row>
    <row r="367" s="13" customFormat="1">
      <c r="A367" s="13"/>
      <c r="B367" s="263"/>
      <c r="C367" s="264"/>
      <c r="D367" s="240" t="s">
        <v>443</v>
      </c>
      <c r="E367" s="265" t="s">
        <v>1</v>
      </c>
      <c r="F367" s="266" t="s">
        <v>2477</v>
      </c>
      <c r="G367" s="264"/>
      <c r="H367" s="267">
        <v>223.38</v>
      </c>
      <c r="I367" s="268"/>
      <c r="J367" s="264"/>
      <c r="K367" s="264"/>
      <c r="L367" s="269"/>
      <c r="M367" s="270"/>
      <c r="N367" s="271"/>
      <c r="O367" s="271"/>
      <c r="P367" s="271"/>
      <c r="Q367" s="271"/>
      <c r="R367" s="271"/>
      <c r="S367" s="271"/>
      <c r="T367" s="27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73" t="s">
        <v>443</v>
      </c>
      <c r="AU367" s="273" t="s">
        <v>90</v>
      </c>
      <c r="AV367" s="13" t="s">
        <v>90</v>
      </c>
      <c r="AW367" s="13" t="s">
        <v>36</v>
      </c>
      <c r="AX367" s="13" t="s">
        <v>80</v>
      </c>
      <c r="AY367" s="273" t="s">
        <v>156</v>
      </c>
    </row>
    <row r="368" s="14" customFormat="1">
      <c r="A368" s="14"/>
      <c r="B368" s="274"/>
      <c r="C368" s="275"/>
      <c r="D368" s="240" t="s">
        <v>443</v>
      </c>
      <c r="E368" s="276" t="s">
        <v>1</v>
      </c>
      <c r="F368" s="277" t="s">
        <v>445</v>
      </c>
      <c r="G368" s="275"/>
      <c r="H368" s="278">
        <v>223.38</v>
      </c>
      <c r="I368" s="279"/>
      <c r="J368" s="275"/>
      <c r="K368" s="275"/>
      <c r="L368" s="280"/>
      <c r="M368" s="281"/>
      <c r="N368" s="282"/>
      <c r="O368" s="282"/>
      <c r="P368" s="282"/>
      <c r="Q368" s="282"/>
      <c r="R368" s="282"/>
      <c r="S368" s="282"/>
      <c r="T368" s="28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84" t="s">
        <v>443</v>
      </c>
      <c r="AU368" s="284" t="s">
        <v>90</v>
      </c>
      <c r="AV368" s="14" t="s">
        <v>172</v>
      </c>
      <c r="AW368" s="14" t="s">
        <v>36</v>
      </c>
      <c r="AX368" s="14" t="s">
        <v>88</v>
      </c>
      <c r="AY368" s="284" t="s">
        <v>156</v>
      </c>
    </row>
    <row r="369" s="2" customFormat="1" ht="24.15" customHeight="1">
      <c r="A369" s="39"/>
      <c r="B369" s="40"/>
      <c r="C369" s="227" t="s">
        <v>325</v>
      </c>
      <c r="D369" s="227" t="s">
        <v>160</v>
      </c>
      <c r="E369" s="228" t="s">
        <v>2478</v>
      </c>
      <c r="F369" s="229" t="s">
        <v>2479</v>
      </c>
      <c r="G369" s="230" t="s">
        <v>1507</v>
      </c>
      <c r="H369" s="231">
        <v>302.80000000000001</v>
      </c>
      <c r="I369" s="232"/>
      <c r="J369" s="233">
        <f>ROUND(I369*H369,2)</f>
        <v>0</v>
      </c>
      <c r="K369" s="229" t="s">
        <v>1177</v>
      </c>
      <c r="L369" s="45"/>
      <c r="M369" s="234" t="s">
        <v>1</v>
      </c>
      <c r="N369" s="235" t="s">
        <v>45</v>
      </c>
      <c r="O369" s="92"/>
      <c r="P369" s="236">
        <f>O369*H369</f>
        <v>0</v>
      </c>
      <c r="Q369" s="236">
        <v>0.0012999999999999999</v>
      </c>
      <c r="R369" s="236">
        <f>Q369*H369</f>
        <v>0.39363999999999999</v>
      </c>
      <c r="S369" s="236">
        <v>0</v>
      </c>
      <c r="T369" s="237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8" t="s">
        <v>229</v>
      </c>
      <c r="AT369" s="238" t="s">
        <v>160</v>
      </c>
      <c r="AU369" s="238" t="s">
        <v>90</v>
      </c>
      <c r="AY369" s="18" t="s">
        <v>156</v>
      </c>
      <c r="BE369" s="239">
        <f>IF(N369="základní",J369,0)</f>
        <v>0</v>
      </c>
      <c r="BF369" s="239">
        <f>IF(N369="snížená",J369,0)</f>
        <v>0</v>
      </c>
      <c r="BG369" s="239">
        <f>IF(N369="zákl. přenesená",J369,0)</f>
        <v>0</v>
      </c>
      <c r="BH369" s="239">
        <f>IF(N369="sníž. přenesená",J369,0)</f>
        <v>0</v>
      </c>
      <c r="BI369" s="239">
        <f>IF(N369="nulová",J369,0)</f>
        <v>0</v>
      </c>
      <c r="BJ369" s="18" t="s">
        <v>88</v>
      </c>
      <c r="BK369" s="239">
        <f>ROUND(I369*H369,2)</f>
        <v>0</v>
      </c>
      <c r="BL369" s="18" t="s">
        <v>229</v>
      </c>
      <c r="BM369" s="238" t="s">
        <v>2480</v>
      </c>
    </row>
    <row r="370" s="2" customFormat="1">
      <c r="A370" s="39"/>
      <c r="B370" s="40"/>
      <c r="C370" s="41"/>
      <c r="D370" s="240" t="s">
        <v>233</v>
      </c>
      <c r="E370" s="41"/>
      <c r="F370" s="241" t="s">
        <v>2481</v>
      </c>
      <c r="G370" s="41"/>
      <c r="H370" s="41"/>
      <c r="I370" s="242"/>
      <c r="J370" s="41"/>
      <c r="K370" s="41"/>
      <c r="L370" s="45"/>
      <c r="M370" s="243"/>
      <c r="N370" s="244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233</v>
      </c>
      <c r="AU370" s="18" t="s">
        <v>90</v>
      </c>
    </row>
    <row r="371" s="15" customFormat="1">
      <c r="A371" s="15"/>
      <c r="B371" s="288"/>
      <c r="C371" s="289"/>
      <c r="D371" s="240" t="s">
        <v>443</v>
      </c>
      <c r="E371" s="290" t="s">
        <v>1</v>
      </c>
      <c r="F371" s="291" t="s">
        <v>2482</v>
      </c>
      <c r="G371" s="289"/>
      <c r="H371" s="290" t="s">
        <v>1</v>
      </c>
      <c r="I371" s="292"/>
      <c r="J371" s="289"/>
      <c r="K371" s="289"/>
      <c r="L371" s="293"/>
      <c r="M371" s="294"/>
      <c r="N371" s="295"/>
      <c r="O371" s="295"/>
      <c r="P371" s="295"/>
      <c r="Q371" s="295"/>
      <c r="R371" s="295"/>
      <c r="S371" s="295"/>
      <c r="T371" s="296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97" t="s">
        <v>443</v>
      </c>
      <c r="AU371" s="297" t="s">
        <v>90</v>
      </c>
      <c r="AV371" s="15" t="s">
        <v>88</v>
      </c>
      <c r="AW371" s="15" t="s">
        <v>36</v>
      </c>
      <c r="AX371" s="15" t="s">
        <v>80</v>
      </c>
      <c r="AY371" s="297" t="s">
        <v>156</v>
      </c>
    </row>
    <row r="372" s="15" customFormat="1">
      <c r="A372" s="15"/>
      <c r="B372" s="288"/>
      <c r="C372" s="289"/>
      <c r="D372" s="240" t="s">
        <v>443</v>
      </c>
      <c r="E372" s="290" t="s">
        <v>1</v>
      </c>
      <c r="F372" s="291" t="s">
        <v>2483</v>
      </c>
      <c r="G372" s="289"/>
      <c r="H372" s="290" t="s">
        <v>1</v>
      </c>
      <c r="I372" s="292"/>
      <c r="J372" s="289"/>
      <c r="K372" s="289"/>
      <c r="L372" s="293"/>
      <c r="M372" s="294"/>
      <c r="N372" s="295"/>
      <c r="O372" s="295"/>
      <c r="P372" s="295"/>
      <c r="Q372" s="295"/>
      <c r="R372" s="295"/>
      <c r="S372" s="295"/>
      <c r="T372" s="296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97" t="s">
        <v>443</v>
      </c>
      <c r="AU372" s="297" t="s">
        <v>90</v>
      </c>
      <c r="AV372" s="15" t="s">
        <v>88</v>
      </c>
      <c r="AW372" s="15" t="s">
        <v>36</v>
      </c>
      <c r="AX372" s="15" t="s">
        <v>80</v>
      </c>
      <c r="AY372" s="297" t="s">
        <v>156</v>
      </c>
    </row>
    <row r="373" s="13" customFormat="1">
      <c r="A373" s="13"/>
      <c r="B373" s="263"/>
      <c r="C373" s="264"/>
      <c r="D373" s="240" t="s">
        <v>443</v>
      </c>
      <c r="E373" s="265" t="s">
        <v>1</v>
      </c>
      <c r="F373" s="266" t="s">
        <v>2484</v>
      </c>
      <c r="G373" s="264"/>
      <c r="H373" s="267">
        <v>302.80000000000001</v>
      </c>
      <c r="I373" s="268"/>
      <c r="J373" s="264"/>
      <c r="K373" s="264"/>
      <c r="L373" s="269"/>
      <c r="M373" s="270"/>
      <c r="N373" s="271"/>
      <c r="O373" s="271"/>
      <c r="P373" s="271"/>
      <c r="Q373" s="271"/>
      <c r="R373" s="271"/>
      <c r="S373" s="271"/>
      <c r="T373" s="27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73" t="s">
        <v>443</v>
      </c>
      <c r="AU373" s="273" t="s">
        <v>90</v>
      </c>
      <c r="AV373" s="13" t="s">
        <v>90</v>
      </c>
      <c r="AW373" s="13" t="s">
        <v>36</v>
      </c>
      <c r="AX373" s="13" t="s">
        <v>80</v>
      </c>
      <c r="AY373" s="273" t="s">
        <v>156</v>
      </c>
    </row>
    <row r="374" s="14" customFormat="1">
      <c r="A374" s="14"/>
      <c r="B374" s="274"/>
      <c r="C374" s="275"/>
      <c r="D374" s="240" t="s">
        <v>443</v>
      </c>
      <c r="E374" s="276" t="s">
        <v>1</v>
      </c>
      <c r="F374" s="277" t="s">
        <v>445</v>
      </c>
      <c r="G374" s="275"/>
      <c r="H374" s="278">
        <v>302.80000000000001</v>
      </c>
      <c r="I374" s="279"/>
      <c r="J374" s="275"/>
      <c r="K374" s="275"/>
      <c r="L374" s="280"/>
      <c r="M374" s="281"/>
      <c r="N374" s="282"/>
      <c r="O374" s="282"/>
      <c r="P374" s="282"/>
      <c r="Q374" s="282"/>
      <c r="R374" s="282"/>
      <c r="S374" s="282"/>
      <c r="T374" s="28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84" t="s">
        <v>443</v>
      </c>
      <c r="AU374" s="284" t="s">
        <v>90</v>
      </c>
      <c r="AV374" s="14" t="s">
        <v>172</v>
      </c>
      <c r="AW374" s="14" t="s">
        <v>36</v>
      </c>
      <c r="AX374" s="14" t="s">
        <v>88</v>
      </c>
      <c r="AY374" s="284" t="s">
        <v>156</v>
      </c>
    </row>
    <row r="375" s="2" customFormat="1" ht="24.15" customHeight="1">
      <c r="A375" s="39"/>
      <c r="B375" s="40"/>
      <c r="C375" s="227" t="s">
        <v>330</v>
      </c>
      <c r="D375" s="227" t="s">
        <v>160</v>
      </c>
      <c r="E375" s="228" t="s">
        <v>1554</v>
      </c>
      <c r="F375" s="229" t="s">
        <v>1555</v>
      </c>
      <c r="G375" s="230" t="s">
        <v>1241</v>
      </c>
      <c r="H375" s="231">
        <v>0.67700000000000005</v>
      </c>
      <c r="I375" s="232"/>
      <c r="J375" s="233">
        <f>ROUND(I375*H375,2)</f>
        <v>0</v>
      </c>
      <c r="K375" s="229" t="s">
        <v>1119</v>
      </c>
      <c r="L375" s="45"/>
      <c r="M375" s="234" t="s">
        <v>1</v>
      </c>
      <c r="N375" s="235" t="s">
        <v>45</v>
      </c>
      <c r="O375" s="92"/>
      <c r="P375" s="236">
        <f>O375*H375</f>
        <v>0</v>
      </c>
      <c r="Q375" s="236">
        <v>0</v>
      </c>
      <c r="R375" s="236">
        <f>Q375*H375</f>
        <v>0</v>
      </c>
      <c r="S375" s="236">
        <v>0</v>
      </c>
      <c r="T375" s="237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8" t="s">
        <v>229</v>
      </c>
      <c r="AT375" s="238" t="s">
        <v>160</v>
      </c>
      <c r="AU375" s="238" t="s">
        <v>90</v>
      </c>
      <c r="AY375" s="18" t="s">
        <v>156</v>
      </c>
      <c r="BE375" s="239">
        <f>IF(N375="základní",J375,0)</f>
        <v>0</v>
      </c>
      <c r="BF375" s="239">
        <f>IF(N375="snížená",J375,0)</f>
        <v>0</v>
      </c>
      <c r="BG375" s="239">
        <f>IF(N375="zákl. přenesená",J375,0)</f>
        <v>0</v>
      </c>
      <c r="BH375" s="239">
        <f>IF(N375="sníž. přenesená",J375,0)</f>
        <v>0</v>
      </c>
      <c r="BI375" s="239">
        <f>IF(N375="nulová",J375,0)</f>
        <v>0</v>
      </c>
      <c r="BJ375" s="18" t="s">
        <v>88</v>
      </c>
      <c r="BK375" s="239">
        <f>ROUND(I375*H375,2)</f>
        <v>0</v>
      </c>
      <c r="BL375" s="18" t="s">
        <v>229</v>
      </c>
      <c r="BM375" s="238" t="s">
        <v>2485</v>
      </c>
    </row>
    <row r="376" s="2" customFormat="1">
      <c r="A376" s="39"/>
      <c r="B376" s="40"/>
      <c r="C376" s="41"/>
      <c r="D376" s="240" t="s">
        <v>1121</v>
      </c>
      <c r="E376" s="41"/>
      <c r="F376" s="285" t="s">
        <v>2486</v>
      </c>
      <c r="G376" s="41"/>
      <c r="H376" s="41"/>
      <c r="I376" s="242"/>
      <c r="J376" s="41"/>
      <c r="K376" s="41"/>
      <c r="L376" s="45"/>
      <c r="M376" s="243"/>
      <c r="N376" s="244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1121</v>
      </c>
      <c r="AU376" s="18" t="s">
        <v>90</v>
      </c>
    </row>
    <row r="377" s="2" customFormat="1">
      <c r="A377" s="39"/>
      <c r="B377" s="40"/>
      <c r="C377" s="41"/>
      <c r="D377" s="286" t="s">
        <v>1123</v>
      </c>
      <c r="E377" s="41"/>
      <c r="F377" s="287" t="s">
        <v>1558</v>
      </c>
      <c r="G377" s="41"/>
      <c r="H377" s="41"/>
      <c r="I377" s="242"/>
      <c r="J377" s="41"/>
      <c r="K377" s="41"/>
      <c r="L377" s="45"/>
      <c r="M377" s="243"/>
      <c r="N377" s="244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1123</v>
      </c>
      <c r="AU377" s="18" t="s">
        <v>90</v>
      </c>
    </row>
    <row r="378" s="12" customFormat="1" ht="25.92" customHeight="1">
      <c r="A378" s="12"/>
      <c r="B378" s="211"/>
      <c r="C378" s="212"/>
      <c r="D378" s="213" t="s">
        <v>79</v>
      </c>
      <c r="E378" s="214" t="s">
        <v>1590</v>
      </c>
      <c r="F378" s="214" t="s">
        <v>1591</v>
      </c>
      <c r="G378" s="212"/>
      <c r="H378" s="212"/>
      <c r="I378" s="215"/>
      <c r="J378" s="216">
        <f>BK378</f>
        <v>0</v>
      </c>
      <c r="K378" s="212"/>
      <c r="L378" s="217"/>
      <c r="M378" s="218"/>
      <c r="N378" s="219"/>
      <c r="O378" s="219"/>
      <c r="P378" s="220">
        <f>SUM(P379:P382)</f>
        <v>0</v>
      </c>
      <c r="Q378" s="219"/>
      <c r="R378" s="220">
        <f>SUM(R379:R382)</f>
        <v>0</v>
      </c>
      <c r="S378" s="219"/>
      <c r="T378" s="221">
        <f>SUM(T379:T382)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22" t="s">
        <v>172</v>
      </c>
      <c r="AT378" s="223" t="s">
        <v>79</v>
      </c>
      <c r="AU378" s="223" t="s">
        <v>80</v>
      </c>
      <c r="AY378" s="222" t="s">
        <v>156</v>
      </c>
      <c r="BK378" s="224">
        <f>SUM(BK379:BK382)</f>
        <v>0</v>
      </c>
    </row>
    <row r="379" s="2" customFormat="1" ht="16.5" customHeight="1">
      <c r="A379" s="39"/>
      <c r="B379" s="40"/>
      <c r="C379" s="227" t="s">
        <v>335</v>
      </c>
      <c r="D379" s="227" t="s">
        <v>160</v>
      </c>
      <c r="E379" s="228" t="s">
        <v>2487</v>
      </c>
      <c r="F379" s="229" t="s">
        <v>1593</v>
      </c>
      <c r="G379" s="230" t="s">
        <v>1118</v>
      </c>
      <c r="H379" s="231">
        <v>36.469999999999999</v>
      </c>
      <c r="I379" s="232"/>
      <c r="J379" s="233">
        <f>ROUND(I379*H379,2)</f>
        <v>0</v>
      </c>
      <c r="K379" s="229" t="s">
        <v>1177</v>
      </c>
      <c r="L379" s="45"/>
      <c r="M379" s="234" t="s">
        <v>1</v>
      </c>
      <c r="N379" s="235" t="s">
        <v>45</v>
      </c>
      <c r="O379" s="92"/>
      <c r="P379" s="236">
        <f>O379*H379</f>
        <v>0</v>
      </c>
      <c r="Q379" s="236">
        <v>0</v>
      </c>
      <c r="R379" s="236">
        <f>Q379*H379</f>
        <v>0</v>
      </c>
      <c r="S379" s="236">
        <v>0</v>
      </c>
      <c r="T379" s="237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8" t="s">
        <v>2301</v>
      </c>
      <c r="AT379" s="238" t="s">
        <v>160</v>
      </c>
      <c r="AU379" s="238" t="s">
        <v>88</v>
      </c>
      <c r="AY379" s="18" t="s">
        <v>156</v>
      </c>
      <c r="BE379" s="239">
        <f>IF(N379="základní",J379,0)</f>
        <v>0</v>
      </c>
      <c r="BF379" s="239">
        <f>IF(N379="snížená",J379,0)</f>
        <v>0</v>
      </c>
      <c r="BG379" s="239">
        <f>IF(N379="zákl. přenesená",J379,0)</f>
        <v>0</v>
      </c>
      <c r="BH379" s="239">
        <f>IF(N379="sníž. přenesená",J379,0)</f>
        <v>0</v>
      </c>
      <c r="BI379" s="239">
        <f>IF(N379="nulová",J379,0)</f>
        <v>0</v>
      </c>
      <c r="BJ379" s="18" t="s">
        <v>88</v>
      </c>
      <c r="BK379" s="239">
        <f>ROUND(I379*H379,2)</f>
        <v>0</v>
      </c>
      <c r="BL379" s="18" t="s">
        <v>2301</v>
      </c>
      <c r="BM379" s="238" t="s">
        <v>2488</v>
      </c>
    </row>
    <row r="380" s="2" customFormat="1">
      <c r="A380" s="39"/>
      <c r="B380" s="40"/>
      <c r="C380" s="41"/>
      <c r="D380" s="240" t="s">
        <v>233</v>
      </c>
      <c r="E380" s="41"/>
      <c r="F380" s="241" t="s">
        <v>2489</v>
      </c>
      <c r="G380" s="41"/>
      <c r="H380" s="41"/>
      <c r="I380" s="242"/>
      <c r="J380" s="41"/>
      <c r="K380" s="41"/>
      <c r="L380" s="45"/>
      <c r="M380" s="243"/>
      <c r="N380" s="244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233</v>
      </c>
      <c r="AU380" s="18" t="s">
        <v>88</v>
      </c>
    </row>
    <row r="381" s="13" customFormat="1">
      <c r="A381" s="13"/>
      <c r="B381" s="263"/>
      <c r="C381" s="264"/>
      <c r="D381" s="240" t="s">
        <v>443</v>
      </c>
      <c r="E381" s="265" t="s">
        <v>1</v>
      </c>
      <c r="F381" s="266" t="s">
        <v>2490</v>
      </c>
      <c r="G381" s="264"/>
      <c r="H381" s="267">
        <v>36.469999999999999</v>
      </c>
      <c r="I381" s="268"/>
      <c r="J381" s="264"/>
      <c r="K381" s="264"/>
      <c r="L381" s="269"/>
      <c r="M381" s="270"/>
      <c r="N381" s="271"/>
      <c r="O381" s="271"/>
      <c r="P381" s="271"/>
      <c r="Q381" s="271"/>
      <c r="R381" s="271"/>
      <c r="S381" s="271"/>
      <c r="T381" s="27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73" t="s">
        <v>443</v>
      </c>
      <c r="AU381" s="273" t="s">
        <v>88</v>
      </c>
      <c r="AV381" s="13" t="s">
        <v>90</v>
      </c>
      <c r="AW381" s="13" t="s">
        <v>36</v>
      </c>
      <c r="AX381" s="13" t="s">
        <v>80</v>
      </c>
      <c r="AY381" s="273" t="s">
        <v>156</v>
      </c>
    </row>
    <row r="382" s="14" customFormat="1">
      <c r="A382" s="14"/>
      <c r="B382" s="274"/>
      <c r="C382" s="275"/>
      <c r="D382" s="240" t="s">
        <v>443</v>
      </c>
      <c r="E382" s="276" t="s">
        <v>1</v>
      </c>
      <c r="F382" s="277" t="s">
        <v>445</v>
      </c>
      <c r="G382" s="275"/>
      <c r="H382" s="278">
        <v>36.469999999999999</v>
      </c>
      <c r="I382" s="279"/>
      <c r="J382" s="275"/>
      <c r="K382" s="275"/>
      <c r="L382" s="280"/>
      <c r="M382" s="314"/>
      <c r="N382" s="315"/>
      <c r="O382" s="315"/>
      <c r="P382" s="315"/>
      <c r="Q382" s="315"/>
      <c r="R382" s="315"/>
      <c r="S382" s="315"/>
      <c r="T382" s="316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84" t="s">
        <v>443</v>
      </c>
      <c r="AU382" s="284" t="s">
        <v>88</v>
      </c>
      <c r="AV382" s="14" t="s">
        <v>172</v>
      </c>
      <c r="AW382" s="14" t="s">
        <v>36</v>
      </c>
      <c r="AX382" s="14" t="s">
        <v>88</v>
      </c>
      <c r="AY382" s="284" t="s">
        <v>156</v>
      </c>
    </row>
    <row r="383" s="2" customFormat="1" ht="6.96" customHeight="1">
      <c r="A383" s="39"/>
      <c r="B383" s="67"/>
      <c r="C383" s="68"/>
      <c r="D383" s="68"/>
      <c r="E383" s="68"/>
      <c r="F383" s="68"/>
      <c r="G383" s="68"/>
      <c r="H383" s="68"/>
      <c r="I383" s="68"/>
      <c r="J383" s="68"/>
      <c r="K383" s="68"/>
      <c r="L383" s="45"/>
      <c r="M383" s="39"/>
      <c r="O383" s="39"/>
      <c r="P383" s="39"/>
      <c r="Q383" s="39"/>
      <c r="R383" s="39"/>
      <c r="S383" s="39"/>
      <c r="T383" s="39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</row>
  </sheetData>
  <sheetProtection sheet="1" autoFilter="0" formatColumns="0" formatRows="0" objects="1" scenarios="1" spinCount="100000" saltValue="v2ctbycuyZ5GihIMDpaJ5RLOixSKWul7216DY+YoasyYECFyiIMlJMdAmU5WmPsv1BfZPbGKQDWOmOvRQtVasQ==" hashValue="NwdHPUHkY969MhWppwgzUjwUymacAYmluNC1jb1fquDL1fSntY1/3+JZ+Prklw5ohUXP8dtpRmjyxL0MKWH4Uw==" algorithmName="SHA-512" password="CC35"/>
  <autoFilter ref="C131:K38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hyperlinks>
    <hyperlink ref="F137" r:id="rId1" display="https://podminky.urs.cz/item/CS_URS_2025_01/114203202"/>
    <hyperlink ref="F143" r:id="rId2" display="https://podminky.urs.cz/item/CS_URS_2025_01/114253301"/>
    <hyperlink ref="F149" r:id="rId3" display="https://podminky.urs.cz/item/CS_URS_2025_01/124353100"/>
    <hyperlink ref="F155" r:id="rId4" display="https://podminky.urs.cz/item/CS_URS_2025_01/128511101"/>
    <hyperlink ref="F167" r:id="rId5" display="https://podminky.urs.cz/item/CS_URS_2025_01/162251121"/>
    <hyperlink ref="F173" r:id="rId6" display="https://podminky.urs.cz/item/CS_URS_2025_01/162251141"/>
    <hyperlink ref="F179" r:id="rId7" display="https://podminky.urs.cz/item/CS_URS_2025_01/174251101"/>
    <hyperlink ref="F187" r:id="rId8" display="https://podminky.urs.cz/item/CS_URS_2025_01/310002101"/>
    <hyperlink ref="F199" r:id="rId9" display="https://podminky.urs.cz/item/CS_URS_2025_01/310002102"/>
    <hyperlink ref="F211" r:id="rId10" display="https://podminky.urs.cz/item/CS_URS_2025_01/321222111"/>
    <hyperlink ref="F223" r:id="rId11" display="https://podminky.urs.cz/item/CS_URS_2025_01/321311116"/>
    <hyperlink ref="F229" r:id="rId12" display="https://podminky.urs.cz/item/CS_URS_2025_01/321321116"/>
    <hyperlink ref="F247" r:id="rId13" display="https://podminky.urs.cz/item/CS_URS_2025_01/321351010"/>
    <hyperlink ref="F257" r:id="rId14" display="https://podminky.urs.cz/item/CS_URS_2025_01/321352010"/>
    <hyperlink ref="F260" r:id="rId15" display="https://podminky.urs.cz/item/CS_URS_2025_01/321366111"/>
    <hyperlink ref="F270" r:id="rId16" display="https://podminky.urs.cz/item/CS_URS_2025_01/321368211"/>
    <hyperlink ref="F281" r:id="rId17" display="https://podminky.urs.cz/item/CS_URS_2025_01/421955112"/>
    <hyperlink ref="F287" r:id="rId18" display="https://podminky.urs.cz/item/CS_URS_2025_01/421955212"/>
    <hyperlink ref="F291" r:id="rId19" display="https://podminky.urs.cz/item/CS_URS_2025_01/628635512"/>
    <hyperlink ref="F307" r:id="rId20" display="https://podminky.urs.cz/item/CS_URS_2025_01/938903114"/>
    <hyperlink ref="F313" r:id="rId21" display="https://podminky.urs.cz/item/CS_URS_2025_01/966021112"/>
    <hyperlink ref="F319" r:id="rId22" display="https://podminky.urs.cz/item/CS_URS_2025_01/985121222"/>
    <hyperlink ref="F325" r:id="rId23" display="https://podminky.urs.cz/item/CS_URS_2025_01/985131111"/>
    <hyperlink ref="F331" r:id="rId24" display="https://podminky.urs.cz/item/CS_URS_2025_01/985331115"/>
    <hyperlink ref="F355" r:id="rId25" display="https://podminky.urs.cz/item/CS_URS_2025_01/998324011"/>
    <hyperlink ref="F360" r:id="rId26" display="https://podminky.urs.cz/item/CS_URS_2025_01/767161813"/>
    <hyperlink ref="F377" r:id="rId27" display="https://podminky.urs.cz/item/CS_URS_2025_01/99876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90</v>
      </c>
    </row>
    <row r="4" s="1" customFormat="1" ht="24.96" customHeight="1">
      <c r="B4" s="21"/>
      <c r="D4" s="149" t="s">
        <v>117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MVE Pořešín, DPS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53" t="s">
        <v>2491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11. 11. 2025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34</v>
      </c>
      <c r="F21" s="39"/>
      <c r="G21" s="39"/>
      <c r="H21" s="39"/>
      <c r="I21" s="151" t="s">
        <v>28</v>
      </c>
      <c r="J21" s="142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37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28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40</v>
      </c>
      <c r="E30" s="39"/>
      <c r="F30" s="39"/>
      <c r="G30" s="39"/>
      <c r="H30" s="39"/>
      <c r="I30" s="39"/>
      <c r="J30" s="161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42</v>
      </c>
      <c r="G32" s="39"/>
      <c r="H32" s="39"/>
      <c r="I32" s="162" t="s">
        <v>41</v>
      </c>
      <c r="J32" s="162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44</v>
      </c>
      <c r="E33" s="151" t="s">
        <v>45</v>
      </c>
      <c r="F33" s="164">
        <f>ROUND((SUM(BE117:BE122)),  2)</f>
        <v>0</v>
      </c>
      <c r="G33" s="39"/>
      <c r="H33" s="39"/>
      <c r="I33" s="165">
        <v>0.20999999999999999</v>
      </c>
      <c r="J33" s="164">
        <f>ROUND(((SUM(BE117:BE122))*I33),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46</v>
      </c>
      <c r="F34" s="164">
        <f>ROUND((SUM(BF117:BF122)),  2)</f>
        <v>0</v>
      </c>
      <c r="G34" s="39"/>
      <c r="H34" s="39"/>
      <c r="I34" s="165">
        <v>0.12</v>
      </c>
      <c r="J34" s="164">
        <f>ROUND(((SUM(BF117:BF122))*I34),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47</v>
      </c>
      <c r="F35" s="164">
        <f>ROUND((SUM(BG117:BG122)),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48</v>
      </c>
      <c r="F36" s="164">
        <f>ROUND((SUM(BH117:BH122)),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49</v>
      </c>
      <c r="F37" s="164">
        <f>ROUND((SUM(BI117:BI122)),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50</v>
      </c>
      <c r="E39" s="168"/>
      <c r="F39" s="168"/>
      <c r="G39" s="169" t="s">
        <v>51</v>
      </c>
      <c r="H39" s="170" t="s">
        <v>52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MVE Pořešín, DPS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SO 11 - Kabelová přípojka 0,4 kV do trafostanice a měření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11. 11. 2025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Vltavy, státní podnik</v>
      </c>
      <c r="G91" s="41"/>
      <c r="H91" s="41"/>
      <c r="I91" s="33" t="s">
        <v>32</v>
      </c>
      <c r="J91" s="37" t="str">
        <f>E21</f>
        <v>Mürabell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121</v>
      </c>
      <c r="D94" s="186"/>
      <c r="E94" s="186"/>
      <c r="F94" s="186"/>
      <c r="G94" s="186"/>
      <c r="H94" s="186"/>
      <c r="I94" s="186"/>
      <c r="J94" s="187" t="s">
        <v>122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123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s="9" customFormat="1" ht="24.96" customHeight="1">
      <c r="A97" s="9"/>
      <c r="B97" s="189"/>
      <c r="C97" s="190"/>
      <c r="D97" s="191" t="s">
        <v>2492</v>
      </c>
      <c r="E97" s="192"/>
      <c r="F97" s="192"/>
      <c r="G97" s="192"/>
      <c r="H97" s="192"/>
      <c r="I97" s="192"/>
      <c r="J97" s="193">
        <f>J118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142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84" t="str">
        <f>E7</f>
        <v>MVE Pořešín, DPS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118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30" customHeight="1">
      <c r="A109" s="39"/>
      <c r="B109" s="40"/>
      <c r="C109" s="41"/>
      <c r="D109" s="41"/>
      <c r="E109" s="77" t="str">
        <f>E9</f>
        <v>SO 11 - Kabelová přípojka 0,4 kV do trafostanice a měření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 xml:space="preserve"> </v>
      </c>
      <c r="G111" s="41"/>
      <c r="H111" s="41"/>
      <c r="I111" s="33" t="s">
        <v>22</v>
      </c>
      <c r="J111" s="80" t="str">
        <f>IF(J12="","",J12)</f>
        <v>11. 11. 2025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3" t="s">
        <v>24</v>
      </c>
      <c r="D113" s="41"/>
      <c r="E113" s="41"/>
      <c r="F113" s="28" t="str">
        <f>E15</f>
        <v>Povodí Vltavy, státní podnik</v>
      </c>
      <c r="G113" s="41"/>
      <c r="H113" s="41"/>
      <c r="I113" s="33" t="s">
        <v>32</v>
      </c>
      <c r="J113" s="37" t="str">
        <f>E21</f>
        <v>Mürabell s.r.o.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33" t="s">
        <v>37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0"/>
      <c r="B116" s="201"/>
      <c r="C116" s="202" t="s">
        <v>143</v>
      </c>
      <c r="D116" s="203" t="s">
        <v>65</v>
      </c>
      <c r="E116" s="203" t="s">
        <v>61</v>
      </c>
      <c r="F116" s="203" t="s">
        <v>62</v>
      </c>
      <c r="G116" s="203" t="s">
        <v>144</v>
      </c>
      <c r="H116" s="203" t="s">
        <v>145</v>
      </c>
      <c r="I116" s="203" t="s">
        <v>146</v>
      </c>
      <c r="J116" s="203" t="s">
        <v>122</v>
      </c>
      <c r="K116" s="204" t="s">
        <v>147</v>
      </c>
      <c r="L116" s="205"/>
      <c r="M116" s="101" t="s">
        <v>1</v>
      </c>
      <c r="N116" s="102" t="s">
        <v>44</v>
      </c>
      <c r="O116" s="102" t="s">
        <v>148</v>
      </c>
      <c r="P116" s="102" t="s">
        <v>149</v>
      </c>
      <c r="Q116" s="102" t="s">
        <v>150</v>
      </c>
      <c r="R116" s="102" t="s">
        <v>151</v>
      </c>
      <c r="S116" s="102" t="s">
        <v>152</v>
      </c>
      <c r="T116" s="103" t="s">
        <v>153</v>
      </c>
      <c r="U116" s="200"/>
      <c r="V116" s="200"/>
      <c r="W116" s="200"/>
      <c r="X116" s="200"/>
      <c r="Y116" s="200"/>
      <c r="Z116" s="200"/>
      <c r="AA116" s="200"/>
      <c r="AB116" s="200"/>
      <c r="AC116" s="200"/>
      <c r="AD116" s="200"/>
      <c r="AE116" s="200"/>
    </row>
    <row r="117" s="2" customFormat="1" ht="22.8" customHeight="1">
      <c r="A117" s="39"/>
      <c r="B117" s="40"/>
      <c r="C117" s="108" t="s">
        <v>154</v>
      </c>
      <c r="D117" s="41"/>
      <c r="E117" s="41"/>
      <c r="F117" s="41"/>
      <c r="G117" s="41"/>
      <c r="H117" s="41"/>
      <c r="I117" s="41"/>
      <c r="J117" s="206">
        <f>BK117</f>
        <v>0</v>
      </c>
      <c r="K117" s="41"/>
      <c r="L117" s="45"/>
      <c r="M117" s="104"/>
      <c r="N117" s="207"/>
      <c r="O117" s="105"/>
      <c r="P117" s="208">
        <f>P118</f>
        <v>0</v>
      </c>
      <c r="Q117" s="105"/>
      <c r="R117" s="208">
        <f>R118</f>
        <v>0</v>
      </c>
      <c r="S117" s="105"/>
      <c r="T117" s="209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79</v>
      </c>
      <c r="AU117" s="18" t="s">
        <v>124</v>
      </c>
      <c r="BK117" s="210">
        <f>BK118</f>
        <v>0</v>
      </c>
    </row>
    <row r="118" s="12" customFormat="1" ht="25.92" customHeight="1">
      <c r="A118" s="12"/>
      <c r="B118" s="211"/>
      <c r="C118" s="212"/>
      <c r="D118" s="213" t="s">
        <v>79</v>
      </c>
      <c r="E118" s="214" t="s">
        <v>111</v>
      </c>
      <c r="F118" s="214" t="s">
        <v>2493</v>
      </c>
      <c r="G118" s="212"/>
      <c r="H118" s="212"/>
      <c r="I118" s="215"/>
      <c r="J118" s="216">
        <f>BK118</f>
        <v>0</v>
      </c>
      <c r="K118" s="212"/>
      <c r="L118" s="217"/>
      <c r="M118" s="218"/>
      <c r="N118" s="219"/>
      <c r="O118" s="219"/>
      <c r="P118" s="220">
        <f>SUM(P119:P122)</f>
        <v>0</v>
      </c>
      <c r="Q118" s="219"/>
      <c r="R118" s="220">
        <f>SUM(R119:R122)</f>
        <v>0</v>
      </c>
      <c r="S118" s="219"/>
      <c r="T118" s="221">
        <f>SUM(T119:T122)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2" t="s">
        <v>155</v>
      </c>
      <c r="AT118" s="223" t="s">
        <v>79</v>
      </c>
      <c r="AU118" s="223" t="s">
        <v>80</v>
      </c>
      <c r="AY118" s="222" t="s">
        <v>156</v>
      </c>
      <c r="BK118" s="224">
        <f>SUM(BK119:BK122)</f>
        <v>0</v>
      </c>
    </row>
    <row r="119" s="2" customFormat="1" ht="16.5" customHeight="1">
      <c r="A119" s="39"/>
      <c r="B119" s="40"/>
      <c r="C119" s="227" t="s">
        <v>88</v>
      </c>
      <c r="D119" s="227" t="s">
        <v>160</v>
      </c>
      <c r="E119" s="228" t="s">
        <v>2494</v>
      </c>
      <c r="F119" s="229" t="s">
        <v>415</v>
      </c>
      <c r="G119" s="230" t="s">
        <v>390</v>
      </c>
      <c r="H119" s="231">
        <v>1</v>
      </c>
      <c r="I119" s="232"/>
      <c r="J119" s="233">
        <f>ROUND(I119*H119,2)</f>
        <v>0</v>
      </c>
      <c r="K119" s="229" t="s">
        <v>1</v>
      </c>
      <c r="L119" s="45"/>
      <c r="M119" s="234" t="s">
        <v>1</v>
      </c>
      <c r="N119" s="235" t="s">
        <v>45</v>
      </c>
      <c r="O119" s="92"/>
      <c r="P119" s="236">
        <f>O119*H119</f>
        <v>0</v>
      </c>
      <c r="Q119" s="236">
        <v>0</v>
      </c>
      <c r="R119" s="236">
        <f>Q119*H119</f>
        <v>0</v>
      </c>
      <c r="S119" s="236">
        <v>0</v>
      </c>
      <c r="T119" s="23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8" t="s">
        <v>172</v>
      </c>
      <c r="AT119" s="238" t="s">
        <v>160</v>
      </c>
      <c r="AU119" s="238" t="s">
        <v>88</v>
      </c>
      <c r="AY119" s="18" t="s">
        <v>156</v>
      </c>
      <c r="BE119" s="239">
        <f>IF(N119="základní",J119,0)</f>
        <v>0</v>
      </c>
      <c r="BF119" s="239">
        <f>IF(N119="snížená",J119,0)</f>
        <v>0</v>
      </c>
      <c r="BG119" s="239">
        <f>IF(N119="zákl. přenesená",J119,0)</f>
        <v>0</v>
      </c>
      <c r="BH119" s="239">
        <f>IF(N119="sníž. přenesená",J119,0)</f>
        <v>0</v>
      </c>
      <c r="BI119" s="239">
        <f>IF(N119="nulová",J119,0)</f>
        <v>0</v>
      </c>
      <c r="BJ119" s="18" t="s">
        <v>88</v>
      </c>
      <c r="BK119" s="239">
        <f>ROUND(I119*H119,2)</f>
        <v>0</v>
      </c>
      <c r="BL119" s="18" t="s">
        <v>172</v>
      </c>
      <c r="BM119" s="238" t="s">
        <v>2495</v>
      </c>
    </row>
    <row r="120" s="2" customFormat="1">
      <c r="A120" s="39"/>
      <c r="B120" s="40"/>
      <c r="C120" s="41"/>
      <c r="D120" s="240" t="s">
        <v>233</v>
      </c>
      <c r="E120" s="41"/>
      <c r="F120" s="241" t="s">
        <v>2496</v>
      </c>
      <c r="G120" s="41"/>
      <c r="H120" s="41"/>
      <c r="I120" s="242"/>
      <c r="J120" s="41"/>
      <c r="K120" s="41"/>
      <c r="L120" s="45"/>
      <c r="M120" s="243"/>
      <c r="N120" s="244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233</v>
      </c>
      <c r="AU120" s="18" t="s">
        <v>88</v>
      </c>
    </row>
    <row r="121" s="2" customFormat="1" ht="16.5" customHeight="1">
      <c r="A121" s="39"/>
      <c r="B121" s="40"/>
      <c r="C121" s="227" t="s">
        <v>90</v>
      </c>
      <c r="D121" s="227" t="s">
        <v>160</v>
      </c>
      <c r="E121" s="228" t="s">
        <v>2497</v>
      </c>
      <c r="F121" s="229" t="s">
        <v>2493</v>
      </c>
      <c r="G121" s="230" t="s">
        <v>390</v>
      </c>
      <c r="H121" s="231">
        <v>1</v>
      </c>
      <c r="I121" s="232"/>
      <c r="J121" s="233">
        <f>ROUND(I121*H121,2)</f>
        <v>0</v>
      </c>
      <c r="K121" s="229" t="s">
        <v>1</v>
      </c>
      <c r="L121" s="45"/>
      <c r="M121" s="234" t="s">
        <v>1</v>
      </c>
      <c r="N121" s="235" t="s">
        <v>45</v>
      </c>
      <c r="O121" s="92"/>
      <c r="P121" s="236">
        <f>O121*H121</f>
        <v>0</v>
      </c>
      <c r="Q121" s="236">
        <v>0</v>
      </c>
      <c r="R121" s="236">
        <f>Q121*H121</f>
        <v>0</v>
      </c>
      <c r="S121" s="236">
        <v>0</v>
      </c>
      <c r="T121" s="23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8" t="s">
        <v>172</v>
      </c>
      <c r="AT121" s="238" t="s">
        <v>160</v>
      </c>
      <c r="AU121" s="238" t="s">
        <v>88</v>
      </c>
      <c r="AY121" s="18" t="s">
        <v>156</v>
      </c>
      <c r="BE121" s="239">
        <f>IF(N121="základní",J121,0)</f>
        <v>0</v>
      </c>
      <c r="BF121" s="239">
        <f>IF(N121="snížená",J121,0)</f>
        <v>0</v>
      </c>
      <c r="BG121" s="239">
        <f>IF(N121="zákl. přenesená",J121,0)</f>
        <v>0</v>
      </c>
      <c r="BH121" s="239">
        <f>IF(N121="sníž. přenesená",J121,0)</f>
        <v>0</v>
      </c>
      <c r="BI121" s="239">
        <f>IF(N121="nulová",J121,0)</f>
        <v>0</v>
      </c>
      <c r="BJ121" s="18" t="s">
        <v>88</v>
      </c>
      <c r="BK121" s="239">
        <f>ROUND(I121*H121,2)</f>
        <v>0</v>
      </c>
      <c r="BL121" s="18" t="s">
        <v>172</v>
      </c>
      <c r="BM121" s="238" t="s">
        <v>2498</v>
      </c>
    </row>
    <row r="122" s="2" customFormat="1">
      <c r="A122" s="39"/>
      <c r="B122" s="40"/>
      <c r="C122" s="41"/>
      <c r="D122" s="240" t="s">
        <v>233</v>
      </c>
      <c r="E122" s="41"/>
      <c r="F122" s="241" t="s">
        <v>2499</v>
      </c>
      <c r="G122" s="41"/>
      <c r="H122" s="41"/>
      <c r="I122" s="242"/>
      <c r="J122" s="41"/>
      <c r="K122" s="41"/>
      <c r="L122" s="45"/>
      <c r="M122" s="245"/>
      <c r="N122" s="246"/>
      <c r="O122" s="247"/>
      <c r="P122" s="247"/>
      <c r="Q122" s="247"/>
      <c r="R122" s="247"/>
      <c r="S122" s="247"/>
      <c r="T122" s="248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233</v>
      </c>
      <c r="AU122" s="18" t="s">
        <v>88</v>
      </c>
    </row>
    <row r="123" s="2" customFormat="1" ht="6.96" customHeight="1">
      <c r="A123" s="39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iOcZ/mMHnLj/ZygnKwGq0evSyp/rSlG3wH2u0XGQuMqVmatWMbdpA0OIMj2wSFT2AdjFI/HvF7sI9ZUzmG6kVg==" hashValue="p7ZftH3UE+/Yp+qxlsd1imvb34r3BAhNLTK++XRpGIYq347IfAOrXJmF2F6G4MWl4hWAM2gGhL+MjC61a8xxzA==" algorithmName="SHA-512" password="CC35"/>
  <autoFilter ref="C116:K12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90</v>
      </c>
    </row>
    <row r="4" s="1" customFormat="1" ht="24.96" customHeight="1">
      <c r="B4" s="21"/>
      <c r="D4" s="149" t="s">
        <v>117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MVE Pořešín, DPS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2500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11. 11. 2025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34</v>
      </c>
      <c r="F21" s="39"/>
      <c r="G21" s="39"/>
      <c r="H21" s="39"/>
      <c r="I21" s="151" t="s">
        <v>28</v>
      </c>
      <c r="J21" s="142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37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28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40</v>
      </c>
      <c r="E30" s="39"/>
      <c r="F30" s="39"/>
      <c r="G30" s="39"/>
      <c r="H30" s="39"/>
      <c r="I30" s="39"/>
      <c r="J30" s="161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42</v>
      </c>
      <c r="G32" s="39"/>
      <c r="H32" s="39"/>
      <c r="I32" s="162" t="s">
        <v>41</v>
      </c>
      <c r="J32" s="162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44</v>
      </c>
      <c r="E33" s="151" t="s">
        <v>45</v>
      </c>
      <c r="F33" s="164">
        <f>ROUND((SUM(BE121:BE136)),  2)</f>
        <v>0</v>
      </c>
      <c r="G33" s="39"/>
      <c r="H33" s="39"/>
      <c r="I33" s="165">
        <v>0.20999999999999999</v>
      </c>
      <c r="J33" s="164">
        <f>ROUND(((SUM(BE121:BE136))*I33),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46</v>
      </c>
      <c r="F34" s="164">
        <f>ROUND((SUM(BF121:BF136)),  2)</f>
        <v>0</v>
      </c>
      <c r="G34" s="39"/>
      <c r="H34" s="39"/>
      <c r="I34" s="165">
        <v>0.12</v>
      </c>
      <c r="J34" s="164">
        <f>ROUND(((SUM(BF121:BF136))*I34),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47</v>
      </c>
      <c r="F35" s="164">
        <f>ROUND((SUM(BG121:BG136)),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48</v>
      </c>
      <c r="F36" s="164">
        <f>ROUND((SUM(BH121:BH136)),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49</v>
      </c>
      <c r="F37" s="164">
        <f>ROUND((SUM(BI121:BI136)),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50</v>
      </c>
      <c r="E39" s="168"/>
      <c r="F39" s="168"/>
      <c r="G39" s="169" t="s">
        <v>51</v>
      </c>
      <c r="H39" s="170" t="s">
        <v>52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MVE Pořešín, DPS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11. 11. 2025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Povodí Vltavy, státní podnik</v>
      </c>
      <c r="G91" s="41"/>
      <c r="H91" s="41"/>
      <c r="I91" s="33" t="s">
        <v>32</v>
      </c>
      <c r="J91" s="37" t="str">
        <f>E21</f>
        <v>Mürabell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121</v>
      </c>
      <c r="D94" s="186"/>
      <c r="E94" s="186"/>
      <c r="F94" s="186"/>
      <c r="G94" s="186"/>
      <c r="H94" s="186"/>
      <c r="I94" s="186"/>
      <c r="J94" s="187" t="s">
        <v>122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123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s="9" customFormat="1" ht="24.96" customHeight="1">
      <c r="A97" s="9"/>
      <c r="B97" s="189"/>
      <c r="C97" s="190"/>
      <c r="D97" s="191" t="s">
        <v>2501</v>
      </c>
      <c r="E97" s="192"/>
      <c r="F97" s="192"/>
      <c r="G97" s="192"/>
      <c r="H97" s="192"/>
      <c r="I97" s="192"/>
      <c r="J97" s="193">
        <f>J122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2502</v>
      </c>
      <c r="E98" s="197"/>
      <c r="F98" s="197"/>
      <c r="G98" s="197"/>
      <c r="H98" s="197"/>
      <c r="I98" s="197"/>
      <c r="J98" s="198">
        <f>J123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2503</v>
      </c>
      <c r="E99" s="197"/>
      <c r="F99" s="197"/>
      <c r="G99" s="197"/>
      <c r="H99" s="197"/>
      <c r="I99" s="197"/>
      <c r="J99" s="198">
        <f>J128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2504</v>
      </c>
      <c r="E100" s="197"/>
      <c r="F100" s="197"/>
      <c r="G100" s="197"/>
      <c r="H100" s="197"/>
      <c r="I100" s="197"/>
      <c r="J100" s="198">
        <f>J130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2505</v>
      </c>
      <c r="E101" s="197"/>
      <c r="F101" s="197"/>
      <c r="G101" s="197"/>
      <c r="H101" s="197"/>
      <c r="I101" s="197"/>
      <c r="J101" s="198">
        <f>J135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142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MVE Pořešín, DPS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118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VON - Vedlejší a ostatní náklady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11. 11. 2025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Povodí Vltavy, státní podnik</v>
      </c>
      <c r="G117" s="41"/>
      <c r="H117" s="41"/>
      <c r="I117" s="33" t="s">
        <v>32</v>
      </c>
      <c r="J117" s="37" t="str">
        <f>E21</f>
        <v>Mürabell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30</v>
      </c>
      <c r="D118" s="41"/>
      <c r="E118" s="41"/>
      <c r="F118" s="28" t="str">
        <f>IF(E18="","",E18)</f>
        <v>Vyplň údaj</v>
      </c>
      <c r="G118" s="41"/>
      <c r="H118" s="41"/>
      <c r="I118" s="33" t="s">
        <v>37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0"/>
      <c r="B120" s="201"/>
      <c r="C120" s="202" t="s">
        <v>143</v>
      </c>
      <c r="D120" s="203" t="s">
        <v>65</v>
      </c>
      <c r="E120" s="203" t="s">
        <v>61</v>
      </c>
      <c r="F120" s="203" t="s">
        <v>62</v>
      </c>
      <c r="G120" s="203" t="s">
        <v>144</v>
      </c>
      <c r="H120" s="203" t="s">
        <v>145</v>
      </c>
      <c r="I120" s="203" t="s">
        <v>146</v>
      </c>
      <c r="J120" s="203" t="s">
        <v>122</v>
      </c>
      <c r="K120" s="204" t="s">
        <v>147</v>
      </c>
      <c r="L120" s="205"/>
      <c r="M120" s="101" t="s">
        <v>1</v>
      </c>
      <c r="N120" s="102" t="s">
        <v>44</v>
      </c>
      <c r="O120" s="102" t="s">
        <v>148</v>
      </c>
      <c r="P120" s="102" t="s">
        <v>149</v>
      </c>
      <c r="Q120" s="102" t="s">
        <v>150</v>
      </c>
      <c r="R120" s="102" t="s">
        <v>151</v>
      </c>
      <c r="S120" s="102" t="s">
        <v>152</v>
      </c>
      <c r="T120" s="103" t="s">
        <v>153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9"/>
      <c r="B121" s="40"/>
      <c r="C121" s="108" t="s">
        <v>154</v>
      </c>
      <c r="D121" s="41"/>
      <c r="E121" s="41"/>
      <c r="F121" s="41"/>
      <c r="G121" s="41"/>
      <c r="H121" s="41"/>
      <c r="I121" s="41"/>
      <c r="J121" s="206">
        <f>BK121</f>
        <v>0</v>
      </c>
      <c r="K121" s="41"/>
      <c r="L121" s="45"/>
      <c r="M121" s="104"/>
      <c r="N121" s="207"/>
      <c r="O121" s="105"/>
      <c r="P121" s="208">
        <f>P122</f>
        <v>0</v>
      </c>
      <c r="Q121" s="105"/>
      <c r="R121" s="208">
        <f>R122</f>
        <v>0</v>
      </c>
      <c r="S121" s="105"/>
      <c r="T121" s="209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79</v>
      </c>
      <c r="AU121" s="18" t="s">
        <v>124</v>
      </c>
      <c r="BK121" s="210">
        <f>BK122</f>
        <v>0</v>
      </c>
    </row>
    <row r="122" s="12" customFormat="1" ht="25.92" customHeight="1">
      <c r="A122" s="12"/>
      <c r="B122" s="211"/>
      <c r="C122" s="212"/>
      <c r="D122" s="213" t="s">
        <v>79</v>
      </c>
      <c r="E122" s="214" t="s">
        <v>2506</v>
      </c>
      <c r="F122" s="214" t="s">
        <v>2507</v>
      </c>
      <c r="G122" s="212"/>
      <c r="H122" s="212"/>
      <c r="I122" s="215"/>
      <c r="J122" s="216">
        <f>BK122</f>
        <v>0</v>
      </c>
      <c r="K122" s="212"/>
      <c r="L122" s="217"/>
      <c r="M122" s="218"/>
      <c r="N122" s="219"/>
      <c r="O122" s="219"/>
      <c r="P122" s="220">
        <f>P123+P128+P130+P135</f>
        <v>0</v>
      </c>
      <c r="Q122" s="219"/>
      <c r="R122" s="220">
        <f>R123+R128+R130+R135</f>
        <v>0</v>
      </c>
      <c r="S122" s="219"/>
      <c r="T122" s="221">
        <f>T123+T128+T130+T135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155</v>
      </c>
      <c r="AT122" s="223" t="s">
        <v>79</v>
      </c>
      <c r="AU122" s="223" t="s">
        <v>80</v>
      </c>
      <c r="AY122" s="222" t="s">
        <v>156</v>
      </c>
      <c r="BK122" s="224">
        <f>BK123+BK128+BK130+BK135</f>
        <v>0</v>
      </c>
    </row>
    <row r="123" s="12" customFormat="1" ht="22.8" customHeight="1">
      <c r="A123" s="12"/>
      <c r="B123" s="211"/>
      <c r="C123" s="212"/>
      <c r="D123" s="213" t="s">
        <v>79</v>
      </c>
      <c r="E123" s="225" t="s">
        <v>2508</v>
      </c>
      <c r="F123" s="225" t="s">
        <v>2509</v>
      </c>
      <c r="G123" s="212"/>
      <c r="H123" s="212"/>
      <c r="I123" s="215"/>
      <c r="J123" s="226">
        <f>BK123</f>
        <v>0</v>
      </c>
      <c r="K123" s="212"/>
      <c r="L123" s="217"/>
      <c r="M123" s="218"/>
      <c r="N123" s="219"/>
      <c r="O123" s="219"/>
      <c r="P123" s="220">
        <f>SUM(P124:P127)</f>
        <v>0</v>
      </c>
      <c r="Q123" s="219"/>
      <c r="R123" s="220">
        <f>SUM(R124:R127)</f>
        <v>0</v>
      </c>
      <c r="S123" s="219"/>
      <c r="T123" s="221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155</v>
      </c>
      <c r="AT123" s="223" t="s">
        <v>79</v>
      </c>
      <c r="AU123" s="223" t="s">
        <v>88</v>
      </c>
      <c r="AY123" s="222" t="s">
        <v>156</v>
      </c>
      <c r="BK123" s="224">
        <f>SUM(BK124:BK127)</f>
        <v>0</v>
      </c>
    </row>
    <row r="124" s="2" customFormat="1" ht="24.15" customHeight="1">
      <c r="A124" s="39"/>
      <c r="B124" s="40"/>
      <c r="C124" s="227" t="s">
        <v>88</v>
      </c>
      <c r="D124" s="227" t="s">
        <v>160</v>
      </c>
      <c r="E124" s="228" t="s">
        <v>2510</v>
      </c>
      <c r="F124" s="229" t="s">
        <v>2511</v>
      </c>
      <c r="G124" s="230" t="s">
        <v>390</v>
      </c>
      <c r="H124" s="231">
        <v>1</v>
      </c>
      <c r="I124" s="232"/>
      <c r="J124" s="233">
        <f>ROUND(I124*H124,2)</f>
        <v>0</v>
      </c>
      <c r="K124" s="229" t="s">
        <v>1</v>
      </c>
      <c r="L124" s="45"/>
      <c r="M124" s="234" t="s">
        <v>1</v>
      </c>
      <c r="N124" s="235" t="s">
        <v>45</v>
      </c>
      <c r="O124" s="92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8" t="s">
        <v>2512</v>
      </c>
      <c r="AT124" s="238" t="s">
        <v>160</v>
      </c>
      <c r="AU124" s="238" t="s">
        <v>90</v>
      </c>
      <c r="AY124" s="18" t="s">
        <v>156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8" t="s">
        <v>88</v>
      </c>
      <c r="BK124" s="239">
        <f>ROUND(I124*H124,2)</f>
        <v>0</v>
      </c>
      <c r="BL124" s="18" t="s">
        <v>2512</v>
      </c>
      <c r="BM124" s="238" t="s">
        <v>2513</v>
      </c>
    </row>
    <row r="125" s="2" customFormat="1" ht="24.15" customHeight="1">
      <c r="A125" s="39"/>
      <c r="B125" s="40"/>
      <c r="C125" s="227" t="s">
        <v>90</v>
      </c>
      <c r="D125" s="227" t="s">
        <v>160</v>
      </c>
      <c r="E125" s="228" t="s">
        <v>2514</v>
      </c>
      <c r="F125" s="229" t="s">
        <v>2515</v>
      </c>
      <c r="G125" s="230" t="s">
        <v>390</v>
      </c>
      <c r="H125" s="231">
        <v>1</v>
      </c>
      <c r="I125" s="232"/>
      <c r="J125" s="233">
        <f>ROUND(I125*H125,2)</f>
        <v>0</v>
      </c>
      <c r="K125" s="229" t="s">
        <v>1</v>
      </c>
      <c r="L125" s="45"/>
      <c r="M125" s="234" t="s">
        <v>1</v>
      </c>
      <c r="N125" s="235" t="s">
        <v>45</v>
      </c>
      <c r="O125" s="92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2512</v>
      </c>
      <c r="AT125" s="238" t="s">
        <v>160</v>
      </c>
      <c r="AU125" s="238" t="s">
        <v>90</v>
      </c>
      <c r="AY125" s="18" t="s">
        <v>156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88</v>
      </c>
      <c r="BK125" s="239">
        <f>ROUND(I125*H125,2)</f>
        <v>0</v>
      </c>
      <c r="BL125" s="18" t="s">
        <v>2512</v>
      </c>
      <c r="BM125" s="238" t="s">
        <v>2516</v>
      </c>
    </row>
    <row r="126" s="2" customFormat="1" ht="33" customHeight="1">
      <c r="A126" s="39"/>
      <c r="B126" s="40"/>
      <c r="C126" s="227" t="s">
        <v>164</v>
      </c>
      <c r="D126" s="227" t="s">
        <v>160</v>
      </c>
      <c r="E126" s="228" t="s">
        <v>2517</v>
      </c>
      <c r="F126" s="229" t="s">
        <v>2518</v>
      </c>
      <c r="G126" s="230" t="s">
        <v>390</v>
      </c>
      <c r="H126" s="231">
        <v>1</v>
      </c>
      <c r="I126" s="232"/>
      <c r="J126" s="233">
        <f>ROUND(I126*H126,2)</f>
        <v>0</v>
      </c>
      <c r="K126" s="229" t="s">
        <v>1</v>
      </c>
      <c r="L126" s="45"/>
      <c r="M126" s="234" t="s">
        <v>1</v>
      </c>
      <c r="N126" s="235" t="s">
        <v>45</v>
      </c>
      <c r="O126" s="92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2512</v>
      </c>
      <c r="AT126" s="238" t="s">
        <v>160</v>
      </c>
      <c r="AU126" s="238" t="s">
        <v>90</v>
      </c>
      <c r="AY126" s="18" t="s">
        <v>156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88</v>
      </c>
      <c r="BK126" s="239">
        <f>ROUND(I126*H126,2)</f>
        <v>0</v>
      </c>
      <c r="BL126" s="18" t="s">
        <v>2512</v>
      </c>
      <c r="BM126" s="238" t="s">
        <v>2519</v>
      </c>
    </row>
    <row r="127" s="2" customFormat="1" ht="24.15" customHeight="1">
      <c r="A127" s="39"/>
      <c r="B127" s="40"/>
      <c r="C127" s="227" t="s">
        <v>172</v>
      </c>
      <c r="D127" s="227" t="s">
        <v>160</v>
      </c>
      <c r="E127" s="228" t="s">
        <v>2520</v>
      </c>
      <c r="F127" s="229" t="s">
        <v>2521</v>
      </c>
      <c r="G127" s="230" t="s">
        <v>390</v>
      </c>
      <c r="H127" s="231">
        <v>1</v>
      </c>
      <c r="I127" s="232"/>
      <c r="J127" s="233">
        <f>ROUND(I127*H127,2)</f>
        <v>0</v>
      </c>
      <c r="K127" s="229" t="s">
        <v>1</v>
      </c>
      <c r="L127" s="45"/>
      <c r="M127" s="234" t="s">
        <v>1</v>
      </c>
      <c r="N127" s="235" t="s">
        <v>45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2512</v>
      </c>
      <c r="AT127" s="238" t="s">
        <v>160</v>
      </c>
      <c r="AU127" s="238" t="s">
        <v>90</v>
      </c>
      <c r="AY127" s="18" t="s">
        <v>156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88</v>
      </c>
      <c r="BK127" s="239">
        <f>ROUND(I127*H127,2)</f>
        <v>0</v>
      </c>
      <c r="BL127" s="18" t="s">
        <v>2512</v>
      </c>
      <c r="BM127" s="238" t="s">
        <v>2522</v>
      </c>
    </row>
    <row r="128" s="12" customFormat="1" ht="22.8" customHeight="1">
      <c r="A128" s="12"/>
      <c r="B128" s="211"/>
      <c r="C128" s="212"/>
      <c r="D128" s="213" t="s">
        <v>79</v>
      </c>
      <c r="E128" s="225" t="s">
        <v>2523</v>
      </c>
      <c r="F128" s="225" t="s">
        <v>2524</v>
      </c>
      <c r="G128" s="212"/>
      <c r="H128" s="212"/>
      <c r="I128" s="215"/>
      <c r="J128" s="226">
        <f>BK128</f>
        <v>0</v>
      </c>
      <c r="K128" s="212"/>
      <c r="L128" s="217"/>
      <c r="M128" s="218"/>
      <c r="N128" s="219"/>
      <c r="O128" s="219"/>
      <c r="P128" s="220">
        <f>P129</f>
        <v>0</v>
      </c>
      <c r="Q128" s="219"/>
      <c r="R128" s="220">
        <f>R129</f>
        <v>0</v>
      </c>
      <c r="S128" s="219"/>
      <c r="T128" s="221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155</v>
      </c>
      <c r="AT128" s="223" t="s">
        <v>79</v>
      </c>
      <c r="AU128" s="223" t="s">
        <v>88</v>
      </c>
      <c r="AY128" s="222" t="s">
        <v>156</v>
      </c>
      <c r="BK128" s="224">
        <f>BK129</f>
        <v>0</v>
      </c>
    </row>
    <row r="129" s="2" customFormat="1" ht="16.5" customHeight="1">
      <c r="A129" s="39"/>
      <c r="B129" s="40"/>
      <c r="C129" s="227" t="s">
        <v>155</v>
      </c>
      <c r="D129" s="227" t="s">
        <v>160</v>
      </c>
      <c r="E129" s="228" t="s">
        <v>2525</v>
      </c>
      <c r="F129" s="229" t="s">
        <v>2526</v>
      </c>
      <c r="G129" s="230" t="s">
        <v>390</v>
      </c>
      <c r="H129" s="231">
        <v>1</v>
      </c>
      <c r="I129" s="232"/>
      <c r="J129" s="233">
        <f>ROUND(I129*H129,2)</f>
        <v>0</v>
      </c>
      <c r="K129" s="229" t="s">
        <v>1</v>
      </c>
      <c r="L129" s="45"/>
      <c r="M129" s="234" t="s">
        <v>1</v>
      </c>
      <c r="N129" s="235" t="s">
        <v>45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2512</v>
      </c>
      <c r="AT129" s="238" t="s">
        <v>160</v>
      </c>
      <c r="AU129" s="238" t="s">
        <v>90</v>
      </c>
      <c r="AY129" s="18" t="s">
        <v>156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88</v>
      </c>
      <c r="BK129" s="239">
        <f>ROUND(I129*H129,2)</f>
        <v>0</v>
      </c>
      <c r="BL129" s="18" t="s">
        <v>2512</v>
      </c>
      <c r="BM129" s="238" t="s">
        <v>2527</v>
      </c>
    </row>
    <row r="130" s="12" customFormat="1" ht="22.8" customHeight="1">
      <c r="A130" s="12"/>
      <c r="B130" s="211"/>
      <c r="C130" s="212"/>
      <c r="D130" s="213" t="s">
        <v>79</v>
      </c>
      <c r="E130" s="225" t="s">
        <v>2528</v>
      </c>
      <c r="F130" s="225" t="s">
        <v>2529</v>
      </c>
      <c r="G130" s="212"/>
      <c r="H130" s="212"/>
      <c r="I130" s="215"/>
      <c r="J130" s="226">
        <f>BK130</f>
        <v>0</v>
      </c>
      <c r="K130" s="212"/>
      <c r="L130" s="217"/>
      <c r="M130" s="218"/>
      <c r="N130" s="219"/>
      <c r="O130" s="219"/>
      <c r="P130" s="220">
        <f>SUM(P131:P134)</f>
        <v>0</v>
      </c>
      <c r="Q130" s="219"/>
      <c r="R130" s="220">
        <f>SUM(R131:R134)</f>
        <v>0</v>
      </c>
      <c r="S130" s="219"/>
      <c r="T130" s="221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155</v>
      </c>
      <c r="AT130" s="223" t="s">
        <v>79</v>
      </c>
      <c r="AU130" s="223" t="s">
        <v>88</v>
      </c>
      <c r="AY130" s="222" t="s">
        <v>156</v>
      </c>
      <c r="BK130" s="224">
        <f>SUM(BK131:BK134)</f>
        <v>0</v>
      </c>
    </row>
    <row r="131" s="2" customFormat="1" ht="16.5" customHeight="1">
      <c r="A131" s="39"/>
      <c r="B131" s="40"/>
      <c r="C131" s="227" t="s">
        <v>181</v>
      </c>
      <c r="D131" s="227" t="s">
        <v>160</v>
      </c>
      <c r="E131" s="228" t="s">
        <v>2530</v>
      </c>
      <c r="F131" s="229" t="s">
        <v>2531</v>
      </c>
      <c r="G131" s="230" t="s">
        <v>390</v>
      </c>
      <c r="H131" s="231">
        <v>1</v>
      </c>
      <c r="I131" s="232"/>
      <c r="J131" s="233">
        <f>ROUND(I131*H131,2)</f>
        <v>0</v>
      </c>
      <c r="K131" s="229" t="s">
        <v>1</v>
      </c>
      <c r="L131" s="45"/>
      <c r="M131" s="234" t="s">
        <v>1</v>
      </c>
      <c r="N131" s="235" t="s">
        <v>45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2512</v>
      </c>
      <c r="AT131" s="238" t="s">
        <v>160</v>
      </c>
      <c r="AU131" s="238" t="s">
        <v>90</v>
      </c>
      <c r="AY131" s="18" t="s">
        <v>156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88</v>
      </c>
      <c r="BK131" s="239">
        <f>ROUND(I131*H131,2)</f>
        <v>0</v>
      </c>
      <c r="BL131" s="18" t="s">
        <v>2512</v>
      </c>
      <c r="BM131" s="238" t="s">
        <v>2532</v>
      </c>
    </row>
    <row r="132" s="2" customFormat="1" ht="16.5" customHeight="1">
      <c r="A132" s="39"/>
      <c r="B132" s="40"/>
      <c r="C132" s="227" t="s">
        <v>185</v>
      </c>
      <c r="D132" s="227" t="s">
        <v>160</v>
      </c>
      <c r="E132" s="228" t="s">
        <v>2533</v>
      </c>
      <c r="F132" s="229" t="s">
        <v>2534</v>
      </c>
      <c r="G132" s="230" t="s">
        <v>390</v>
      </c>
      <c r="H132" s="231">
        <v>1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45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2512</v>
      </c>
      <c r="AT132" s="238" t="s">
        <v>160</v>
      </c>
      <c r="AU132" s="238" t="s">
        <v>90</v>
      </c>
      <c r="AY132" s="18" t="s">
        <v>156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88</v>
      </c>
      <c r="BK132" s="239">
        <f>ROUND(I132*H132,2)</f>
        <v>0</v>
      </c>
      <c r="BL132" s="18" t="s">
        <v>2512</v>
      </c>
      <c r="BM132" s="238" t="s">
        <v>2535</v>
      </c>
    </row>
    <row r="133" s="2" customFormat="1" ht="16.5" customHeight="1">
      <c r="A133" s="39"/>
      <c r="B133" s="40"/>
      <c r="C133" s="227" t="s">
        <v>189</v>
      </c>
      <c r="D133" s="227" t="s">
        <v>160</v>
      </c>
      <c r="E133" s="228" t="s">
        <v>2536</v>
      </c>
      <c r="F133" s="229" t="s">
        <v>2537</v>
      </c>
      <c r="G133" s="230" t="s">
        <v>390</v>
      </c>
      <c r="H133" s="231">
        <v>1</v>
      </c>
      <c r="I133" s="232"/>
      <c r="J133" s="233">
        <f>ROUND(I133*H133,2)</f>
        <v>0</v>
      </c>
      <c r="K133" s="229" t="s">
        <v>1</v>
      </c>
      <c r="L133" s="45"/>
      <c r="M133" s="234" t="s">
        <v>1</v>
      </c>
      <c r="N133" s="235" t="s">
        <v>45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2512</v>
      </c>
      <c r="AT133" s="238" t="s">
        <v>160</v>
      </c>
      <c r="AU133" s="238" t="s">
        <v>90</v>
      </c>
      <c r="AY133" s="18" t="s">
        <v>156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88</v>
      </c>
      <c r="BK133" s="239">
        <f>ROUND(I133*H133,2)</f>
        <v>0</v>
      </c>
      <c r="BL133" s="18" t="s">
        <v>2512</v>
      </c>
      <c r="BM133" s="238" t="s">
        <v>2538</v>
      </c>
    </row>
    <row r="134" s="2" customFormat="1" ht="16.5" customHeight="1">
      <c r="A134" s="39"/>
      <c r="B134" s="40"/>
      <c r="C134" s="227" t="s">
        <v>193</v>
      </c>
      <c r="D134" s="227" t="s">
        <v>160</v>
      </c>
      <c r="E134" s="228" t="s">
        <v>2539</v>
      </c>
      <c r="F134" s="229" t="s">
        <v>2540</v>
      </c>
      <c r="G134" s="230" t="s">
        <v>390</v>
      </c>
      <c r="H134" s="231">
        <v>1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45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2512</v>
      </c>
      <c r="AT134" s="238" t="s">
        <v>160</v>
      </c>
      <c r="AU134" s="238" t="s">
        <v>90</v>
      </c>
      <c r="AY134" s="18" t="s">
        <v>156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88</v>
      </c>
      <c r="BK134" s="239">
        <f>ROUND(I134*H134,2)</f>
        <v>0</v>
      </c>
      <c r="BL134" s="18" t="s">
        <v>2512</v>
      </c>
      <c r="BM134" s="238" t="s">
        <v>2541</v>
      </c>
    </row>
    <row r="135" s="12" customFormat="1" ht="22.8" customHeight="1">
      <c r="A135" s="12"/>
      <c r="B135" s="211"/>
      <c r="C135" s="212"/>
      <c r="D135" s="213" t="s">
        <v>79</v>
      </c>
      <c r="E135" s="225" t="s">
        <v>2542</v>
      </c>
      <c r="F135" s="225" t="s">
        <v>2543</v>
      </c>
      <c r="G135" s="212"/>
      <c r="H135" s="212"/>
      <c r="I135" s="215"/>
      <c r="J135" s="226">
        <f>BK135</f>
        <v>0</v>
      </c>
      <c r="K135" s="212"/>
      <c r="L135" s="217"/>
      <c r="M135" s="218"/>
      <c r="N135" s="219"/>
      <c r="O135" s="219"/>
      <c r="P135" s="220">
        <f>P136</f>
        <v>0</v>
      </c>
      <c r="Q135" s="219"/>
      <c r="R135" s="220">
        <f>R136</f>
        <v>0</v>
      </c>
      <c r="S135" s="219"/>
      <c r="T135" s="221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2" t="s">
        <v>155</v>
      </c>
      <c r="AT135" s="223" t="s">
        <v>79</v>
      </c>
      <c r="AU135" s="223" t="s">
        <v>88</v>
      </c>
      <c r="AY135" s="222" t="s">
        <v>156</v>
      </c>
      <c r="BK135" s="224">
        <f>BK136</f>
        <v>0</v>
      </c>
    </row>
    <row r="136" s="2" customFormat="1" ht="16.5" customHeight="1">
      <c r="A136" s="39"/>
      <c r="B136" s="40"/>
      <c r="C136" s="227" t="s">
        <v>197</v>
      </c>
      <c r="D136" s="227" t="s">
        <v>160</v>
      </c>
      <c r="E136" s="228" t="s">
        <v>2544</v>
      </c>
      <c r="F136" s="229" t="s">
        <v>2545</v>
      </c>
      <c r="G136" s="230" t="s">
        <v>390</v>
      </c>
      <c r="H136" s="231">
        <v>1</v>
      </c>
      <c r="I136" s="232"/>
      <c r="J136" s="233">
        <f>ROUND(I136*H136,2)</f>
        <v>0</v>
      </c>
      <c r="K136" s="229" t="s">
        <v>1</v>
      </c>
      <c r="L136" s="45"/>
      <c r="M136" s="249" t="s">
        <v>1</v>
      </c>
      <c r="N136" s="250" t="s">
        <v>45</v>
      </c>
      <c r="O136" s="247"/>
      <c r="P136" s="251">
        <f>O136*H136</f>
        <v>0</v>
      </c>
      <c r="Q136" s="251">
        <v>0</v>
      </c>
      <c r="R136" s="251">
        <f>Q136*H136</f>
        <v>0</v>
      </c>
      <c r="S136" s="251">
        <v>0</v>
      </c>
      <c r="T136" s="25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2512</v>
      </c>
      <c r="AT136" s="238" t="s">
        <v>160</v>
      </c>
      <c r="AU136" s="238" t="s">
        <v>90</v>
      </c>
      <c r="AY136" s="18" t="s">
        <v>156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88</v>
      </c>
      <c r="BK136" s="239">
        <f>ROUND(I136*H136,2)</f>
        <v>0</v>
      </c>
      <c r="BL136" s="18" t="s">
        <v>2512</v>
      </c>
      <c r="BM136" s="238" t="s">
        <v>2546</v>
      </c>
    </row>
    <row r="137" s="2" customFormat="1" ht="6.96" customHeight="1">
      <c r="A137" s="39"/>
      <c r="B137" s="67"/>
      <c r="C137" s="68"/>
      <c r="D137" s="68"/>
      <c r="E137" s="68"/>
      <c r="F137" s="68"/>
      <c r="G137" s="68"/>
      <c r="H137" s="68"/>
      <c r="I137" s="68"/>
      <c r="J137" s="68"/>
      <c r="K137" s="68"/>
      <c r="L137" s="45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</sheetData>
  <sheetProtection sheet="1" autoFilter="0" formatColumns="0" formatRows="0" objects="1" scenarios="1" spinCount="100000" saltValue="g9+0uu9xfn+hlhdJ9Djh7zfIrp7FscSZOgM2C3I3ICDc8cI5fWaLmRkeXHz0l490AnZIFSAm4qTHJGBplpldCw==" hashValue="G0OCkH862u2TVF/EyME9NdTVFzOjJ0J9kI7ZgkziKnkk2tW1XVFAqHr1YJBgzoKqBUEJrgjSqj39suc3u7mzMw==" algorithmName="SHA-512" password="CC35"/>
  <autoFilter ref="C120:K13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8" ma:contentTypeDescription="Vytvoří nový dokument" ma:contentTypeScope="" ma:versionID="55869d47ea573d7e1ebb77595b680195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5da17e5203762b181f87c12ac761fb0e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</documentManagement>
</p:properties>
</file>

<file path=customXml/itemProps1.xml><?xml version="1.0" encoding="utf-8"?>
<ds:datastoreItem xmlns:ds="http://schemas.openxmlformats.org/officeDocument/2006/customXml" ds:itemID="{6AC548BB-0E3C-4B3B-94BE-D9F8993EDFEF}"/>
</file>

<file path=customXml/itemProps2.xml><?xml version="1.0" encoding="utf-8"?>
<ds:datastoreItem xmlns:ds="http://schemas.openxmlformats.org/officeDocument/2006/customXml" ds:itemID="{735B71F9-DC29-4DBF-9BF2-59710DC5C406}"/>
</file>

<file path=customXml/itemProps3.xml><?xml version="1.0" encoding="utf-8"?>
<ds:datastoreItem xmlns:ds="http://schemas.openxmlformats.org/officeDocument/2006/customXml" ds:itemID="{76E0BA5A-9B56-47E0-92BB-A3166E3B54F3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Klocová, Lucie</dc:creator>
  <cp:lastModifiedBy>Klocová, Lucie</cp:lastModifiedBy>
  <dcterms:created xsi:type="dcterms:W3CDTF">2025-12-10T12:49:17Z</dcterms:created>
  <dcterms:modified xsi:type="dcterms:W3CDTF">2025-12-10T12:49:25Z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</Properties>
</file>